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"/>
    </mc:Choice>
  </mc:AlternateContent>
  <xr:revisionPtr revIDLastSave="0" documentId="8_{DDF36B40-F551-4811-94A1-9920A55A073C}" xr6:coauthVersionLast="47" xr6:coauthVersionMax="47" xr10:uidLastSave="{00000000-0000-0000-0000-000000000000}"/>
  <bookViews>
    <workbookView xWindow="-110" yWindow="-110" windowWidth="19420" windowHeight="1042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1" l="1"/>
  <c r="B6" i="21"/>
  <c r="B7" i="21"/>
  <c r="B8" i="21"/>
  <c r="B9" i="21"/>
  <c r="B10" i="21"/>
  <c r="B11" i="21"/>
  <c r="B12" i="21"/>
  <c r="B13" i="21"/>
  <c r="B14" i="21"/>
  <c r="C3" i="21"/>
  <c r="D3" i="21"/>
  <c r="E3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C5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C16" i="21"/>
  <c r="D16" i="21"/>
  <c r="E16" i="21"/>
  <c r="F16" i="21"/>
  <c r="G16" i="21"/>
  <c r="H16" i="21"/>
  <c r="I16" i="21"/>
  <c r="J16" i="21"/>
  <c r="P16" i="21"/>
  <c r="Q16" i="21"/>
  <c r="R16" i="21"/>
  <c r="S16" i="21"/>
  <c r="T16" i="21"/>
  <c r="U16" i="21"/>
  <c r="V16" i="21"/>
  <c r="W16" i="21"/>
  <c r="X16" i="21"/>
  <c r="Y16" i="21"/>
  <c r="Z1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C51" i="21"/>
  <c r="D51" i="21"/>
  <c r="E51" i="21"/>
  <c r="F51" i="21"/>
  <c r="G51" i="21"/>
  <c r="H51" i="21"/>
  <c r="I51" i="21"/>
  <c r="J51" i="21"/>
  <c r="P51" i="21"/>
  <c r="Q51" i="21"/>
  <c r="R51" i="21"/>
  <c r="S51" i="21"/>
  <c r="T51" i="21"/>
  <c r="U51" i="21"/>
  <c r="V51" i="21"/>
  <c r="W51" i="21"/>
  <c r="X51" i="21"/>
  <c r="Y51" i="21"/>
  <c r="Z51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C67" i="21"/>
  <c r="D67" i="21"/>
  <c r="E67" i="21"/>
  <c r="F67" i="21"/>
  <c r="G67" i="21"/>
  <c r="H67" i="21"/>
  <c r="I67" i="21"/>
  <c r="J67" i="21"/>
  <c r="P67" i="21"/>
  <c r="Q67" i="21"/>
  <c r="R67" i="21"/>
  <c r="S67" i="21"/>
  <c r="T67" i="21"/>
  <c r="U67" i="21"/>
  <c r="V67" i="21"/>
  <c r="W67" i="21"/>
  <c r="X67" i="21"/>
  <c r="Y67" i="21"/>
  <c r="Z67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C76" i="21"/>
  <c r="D76" i="21"/>
  <c r="E76" i="21"/>
  <c r="F76" i="21"/>
  <c r="G76" i="21"/>
  <c r="H76" i="21"/>
  <c r="I76" i="21"/>
  <c r="J76" i="21"/>
  <c r="P76" i="21"/>
  <c r="Q76" i="21"/>
  <c r="R76" i="21"/>
  <c r="S76" i="21"/>
  <c r="T76" i="21"/>
  <c r="U76" i="21"/>
  <c r="V76" i="21"/>
  <c r="W76" i="21"/>
  <c r="X76" i="21"/>
  <c r="Y76" i="21"/>
  <c r="Z76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B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3" i="21"/>
  <c r="A83" i="21"/>
  <c r="J84" i="21" l="1"/>
  <c r="E85" i="21"/>
  <c r="M92" i="21"/>
  <c r="M86" i="21"/>
  <c r="M91" i="21"/>
  <c r="O84" i="21"/>
  <c r="G84" i="21"/>
  <c r="E84" i="21"/>
  <c r="H84" i="21"/>
  <c r="B85" i="21"/>
  <c r="M84" i="21"/>
  <c r="M87" i="21"/>
  <c r="M90" i="21"/>
  <c r="O85" i="21"/>
  <c r="M89" i="21"/>
  <c r="M85" i="21"/>
  <c r="J85" i="21"/>
  <c r="M88" i="21"/>
  <c r="J86" i="21"/>
  <c r="O86" i="21" l="1"/>
  <c r="E86" i="21"/>
  <c r="F85" i="21" s="1"/>
  <c r="J87" i="21"/>
  <c r="K84" i="21" s="1"/>
  <c r="M93" i="21"/>
  <c r="F84" i="21" l="1"/>
  <c r="K86" i="21"/>
  <c r="K8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<sst xmlns="http://schemas.openxmlformats.org/spreadsheetml/2006/main" count="124" uniqueCount="120">
  <si>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</si>
  <si>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</si>
  <si>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</si>
  <si>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</si>
  <si>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</si>
  <si>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</si>
  <si>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</si>
  <si>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</si>
  <si>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</si>
  <si>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</si>
  <si>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</si>
  <si>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</si>
  <si>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</si>
  <si>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</si>
  <si>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</si>
  <si>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</si>
  <si>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</si>
  <si>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</si>
  <si>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</si>
  <si>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</si>
  <si>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</si>
  <si>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</si>
  <si>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</si>
  <si>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</si>
  <si>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`</t>
  </si>
  <si>
    <t>Alpine Shire Council</t>
  </si>
  <si>
    <t>Ararat Rural City Council</t>
  </si>
  <si>
    <t>Ballarat City Council</t>
  </si>
  <si>
    <t>Banyule City Council</t>
  </si>
  <si>
    <t>Bass Coast Shire Council</t>
  </si>
  <si>
    <t>Baw Baw Shire Council</t>
  </si>
  <si>
    <t>Bayside City Council</t>
  </si>
  <si>
    <t>Benalla Rural City Council</t>
  </si>
  <si>
    <t>Boroondara City Council</t>
  </si>
  <si>
    <t>Brimbank City Council</t>
  </si>
  <si>
    <t>Buloke Shire Council</t>
  </si>
  <si>
    <t>Campaspe Shire Council</t>
  </si>
  <si>
    <t>Cardinia Shire Council</t>
  </si>
  <si>
    <t>Casey City Council</t>
  </si>
  <si>
    <t>Central Goldfields Shire Council</t>
  </si>
  <si>
    <t>Colac Otway Shire Council</t>
  </si>
  <si>
    <t>Corangamite Shire Council</t>
  </si>
  <si>
    <t>Darebin City Council</t>
  </si>
  <si>
    <t>East Gippsland Shire Council</t>
  </si>
  <si>
    <t>Frankston City Council</t>
  </si>
  <si>
    <t>Gannawarra Shire Council</t>
  </si>
  <si>
    <t>Glen Eira City Council</t>
  </si>
  <si>
    <t>Glenelg Shire Council</t>
  </si>
  <si>
    <t>Golden Plains Shire Council</t>
  </si>
  <si>
    <t>Greater Bendigo City Council</t>
  </si>
  <si>
    <t>Greater Dandenong City Council</t>
  </si>
  <si>
    <t>Greater Geelong City Council</t>
  </si>
  <si>
    <t>Greater Shepparton City Council</t>
  </si>
  <si>
    <t>Hepburn Shire Council</t>
  </si>
  <si>
    <t>Hindmarsh Shire Council</t>
  </si>
  <si>
    <t>Hobsons Bay City Council</t>
  </si>
  <si>
    <t>Horsham Rural City Council</t>
  </si>
  <si>
    <t>Hume City Council</t>
  </si>
  <si>
    <t>Indigo Shire Council</t>
  </si>
  <si>
    <t>Kingston City Council</t>
  </si>
  <si>
    <t>Knox City Council</t>
  </si>
  <si>
    <t>Latrobe City Council</t>
  </si>
  <si>
    <t>Loddon Shire Council</t>
  </si>
  <si>
    <t>Macedon Ranges Shire Council</t>
  </si>
  <si>
    <t>Manningham City Council</t>
  </si>
  <si>
    <t>Mansfield Shire Council</t>
  </si>
  <si>
    <t>Maribyrnong City Council</t>
  </si>
  <si>
    <t>Maroondah City Council</t>
  </si>
  <si>
    <t>Melbourne City Council</t>
  </si>
  <si>
    <t>Melton City Council</t>
  </si>
  <si>
    <t>Merri-bek City Council</t>
  </si>
  <si>
    <t>Mildura Rural City Council</t>
  </si>
  <si>
    <t>Mitchell Shire Council</t>
  </si>
  <si>
    <t>Moira Shire Council</t>
  </si>
  <si>
    <t>Monash City Council</t>
  </si>
  <si>
    <t>Moonee Valley City Council</t>
  </si>
  <si>
    <t>Moorabool Shire Council</t>
  </si>
  <si>
    <t>Mornington Peninsula Shire Council</t>
  </si>
  <si>
    <t>Mount Alexander Shire Council</t>
  </si>
  <si>
    <t>Moyne Shire Council</t>
  </si>
  <si>
    <t>Murrindindi Shire Council</t>
  </si>
  <si>
    <t>Nillumbik Shire Council</t>
  </si>
  <si>
    <t>Northern Grampians Shire Council</t>
  </si>
  <si>
    <t>Port Phillip City Council</t>
  </si>
  <si>
    <t>Pyrenees Shire Council</t>
  </si>
  <si>
    <t>Borough of Queenscliffe</t>
  </si>
  <si>
    <t>South Gippsland Shire Council</t>
  </si>
  <si>
    <t>Southern Grampians Shire Council</t>
  </si>
  <si>
    <t>Stonnington City Council</t>
  </si>
  <si>
    <t>Strathbogie Shire Council</t>
  </si>
  <si>
    <t>Surf Coast Shire Council</t>
  </si>
  <si>
    <t>Swan Hill Rural City Council</t>
  </si>
  <si>
    <t>Towong Shire Council</t>
  </si>
  <si>
    <t>Wangaratta Rural City Council</t>
  </si>
  <si>
    <t>Warrnambool City Council</t>
  </si>
  <si>
    <t>Wellington Shire Council</t>
  </si>
  <si>
    <t>West Wimmera Shire Council</t>
  </si>
  <si>
    <t>Whitehorse City Council</t>
  </si>
  <si>
    <t>Whittlesea City Council</t>
  </si>
  <si>
    <t>Wodonga City Council</t>
  </si>
  <si>
    <t>Wyndham City Council</t>
  </si>
  <si>
    <t>Yarra City Council</t>
  </si>
  <si>
    <t>Yarra Ranges Shire Council</t>
  </si>
  <si>
    <t>Yarriambiack Shire Council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</si>
  <si>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</si>
  <si>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</si>
  <si>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</si>
  <si>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</si>
  <si>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</si>
  <si>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</si>
  <si>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</si>
  <si>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</si>
  <si>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</si>
  <si>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</si>
  <si>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</si>
  <si>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</si>
  <si>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</si>
  <si>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Casey &amp; Whittlesea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</si>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</sst>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sz val="8"/>
      <color rgb="FF00206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  <font>
      <b/>
      <sz val="6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vertical="center"/>
    </xf>
    <xf numFmtId="0" fontId="32" fillId="4" borderId="15" xfId="0" applyFont="1" applyFill="1" applyBorder="1" applyAlignment="1">
      <alignment horizontal="center" vertical="center"/>
    </xf>
    <xf numFmtId="0" fontId="29" fillId="4" borderId="15" xfId="3" applyFont="1" applyFill="1" applyBorder="1" applyAlignment="1">
      <alignment horizontal="left" vertical="center"/>
    </xf>
    <xf numFmtId="0" fontId="29" fillId="4" borderId="19" xfId="3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left" vertical="center" wrapText="1"/>
    </xf>
    <xf numFmtId="0" fontId="30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1" fillId="5" borderId="3" xfId="0" applyFont="1" applyFill="1" applyBorder="1" applyAlignment="1">
      <alignment horizontal="left" vertical="center" wrapText="1"/>
    </xf>
    <xf numFmtId="0" fontId="30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0" fillId="4" borderId="15" xfId="3" applyFont="1" applyFill="1" applyBorder="1" applyAlignment="1">
      <alignment horizontal="left" vertical="center"/>
    </xf>
    <xf numFmtId="0" fontId="10" fillId="4" borderId="19" xfId="3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7" fillId="0" borderId="18" xfId="3" applyFont="1" applyBorder="1" applyAlignment="1">
      <alignment horizontal="left" vertical="center"/>
    </xf>
    <xf numFmtId="0" fontId="11" fillId="0" borderId="15" xfId="3" applyFont="1" applyBorder="1" applyAlignment="1">
      <alignment horizontal="center" vertical="center"/>
    </xf>
    <xf numFmtId="17" fontId="10" fillId="0" borderId="15" xfId="3" applyNumberFormat="1" applyFont="1" applyBorder="1" applyAlignment="1">
      <alignment horizontal="center"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3" fillId="5" borderId="2" xfId="0" applyFont="1" applyFill="1" applyBorder="1" applyAlignment="1">
      <alignment horizontal="left" vertical="center" wrapText="1"/>
    </xf>
    <xf numFmtId="0" fontId="34" fillId="8" borderId="1" xfId="0" applyFont="1" applyFill="1" applyBorder="1" applyAlignment="1">
      <alignment horizontal="center" vertical="center" wrapText="1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4%20%20VIC%20COUNCILS\2024%20%20%20VIC%20COUNCIL%20DATA.xlsx" TargetMode="External"/><Relationship Id="rId1" Type="http://schemas.openxmlformats.org/officeDocument/2006/relationships/externalLinkPath" Target="file:///G:\Local-Government-Victoria\DATABASES\2024%20%20VIC%20COUNCILS\2024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B3" t="str">
            <v xml:space="preserve"> </v>
          </cell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John Forsyth</v>
          </cell>
          <cell r="I3" t="str">
            <v>Cr Forsyth</v>
          </cell>
          <cell r="J3" t="str">
            <v>Mayor</v>
          </cell>
          <cell r="K3" t="str">
            <v>M</v>
          </cell>
          <cell r="L3" t="str">
            <v>3rd</v>
          </cell>
          <cell r="M3">
            <v>2024</v>
          </cell>
          <cell r="N3" t="str">
            <v>Cr Simon Kelley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B4" t="str">
            <v xml:space="preserve"> </v>
          </cell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Bob Sanders</v>
          </cell>
          <cell r="I4" t="str">
            <v>Cr Sanders</v>
          </cell>
          <cell r="J4" t="str">
            <v>Mayor</v>
          </cell>
          <cell r="K4" t="str">
            <v>M</v>
          </cell>
          <cell r="L4" t="str">
            <v>1st</v>
          </cell>
          <cell r="M4">
            <v>2024</v>
          </cell>
          <cell r="N4" t="str">
            <v>Cr Jo Armstrong</v>
          </cell>
          <cell r="O4" t="str">
            <v>F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B5" t="str">
            <v xml:space="preserve"> </v>
          </cell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Des Hudson</v>
          </cell>
          <cell r="I5" t="str">
            <v>Cr Hudson</v>
          </cell>
          <cell r="J5" t="str">
            <v>Mayor</v>
          </cell>
          <cell r="K5" t="str">
            <v>M</v>
          </cell>
          <cell r="L5" t="str">
            <v>3rd</v>
          </cell>
          <cell r="M5">
            <v>2024</v>
          </cell>
          <cell r="N5" t="str">
            <v>Cr Peter Eddy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B6" t="str">
            <v xml:space="preserve"> </v>
          </cell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Tom Melican</v>
          </cell>
          <cell r="I6" t="str">
            <v>Cr Melican</v>
          </cell>
          <cell r="J6" t="str">
            <v>Mayor</v>
          </cell>
          <cell r="K6" t="str">
            <v>M</v>
          </cell>
          <cell r="L6" t="str">
            <v>4th</v>
          </cell>
          <cell r="M6">
            <v>2024</v>
          </cell>
          <cell r="N6" t="str">
            <v>Cr Rick Garotti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B7" t="str">
            <v xml:space="preserve"> </v>
          </cell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Clare Le Serve</v>
          </cell>
          <cell r="I7" t="str">
            <v>Cr Le Serve</v>
          </cell>
          <cell r="J7" t="str">
            <v>Mayor</v>
          </cell>
          <cell r="K7" t="str">
            <v>F</v>
          </cell>
          <cell r="L7" t="str">
            <v>2nd</v>
          </cell>
          <cell r="M7">
            <v>2024</v>
          </cell>
          <cell r="N7" t="str">
            <v>Cr Rochelle Halstead</v>
          </cell>
          <cell r="O7" t="str">
            <v>F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B8" t="str">
            <v xml:space="preserve"> </v>
          </cell>
          <cell r="C8" t="str">
            <v>Mr Mark Dupe</v>
          </cell>
          <cell r="D8" t="str">
            <v>Mr Dupe</v>
          </cell>
          <cell r="E8" t="str">
            <v>M</v>
          </cell>
          <cell r="F8" t="str">
            <v>CEO</v>
          </cell>
          <cell r="G8" t="str">
            <v>Chief Executive Officer</v>
          </cell>
          <cell r="H8" t="str">
            <v>Cr Annemarie McCabe</v>
          </cell>
          <cell r="I8" t="str">
            <v>Cr McCabe</v>
          </cell>
          <cell r="J8" t="str">
            <v>Mayor</v>
          </cell>
          <cell r="K8" t="str">
            <v>F</v>
          </cell>
          <cell r="L8" t="str">
            <v>2nd</v>
          </cell>
          <cell r="M8">
            <v>2024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B9" t="str">
            <v xml:space="preserve"> </v>
          </cell>
          <cell r="C9" t="str">
            <v>Mr Mick Cummins</v>
          </cell>
          <cell r="D9" t="str">
            <v>Mr Cummins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Fiona Stitfold</v>
          </cell>
          <cell r="I9" t="str">
            <v>Cr Stitfold</v>
          </cell>
          <cell r="J9" t="str">
            <v>Mayor</v>
          </cell>
          <cell r="K9" t="str">
            <v>F</v>
          </cell>
          <cell r="L9" t="str">
            <v>1st</v>
          </cell>
          <cell r="M9">
            <v>2024</v>
          </cell>
          <cell r="N9" t="str">
            <v>Cr Alex del Porto</v>
          </cell>
          <cell r="O9" t="str">
            <v>M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B10" t="str">
            <v xml:space="preserve"> </v>
          </cell>
          <cell r="C10" t="str">
            <v xml:space="preserve">Mr Dominic Testoni </v>
          </cell>
          <cell r="D10" t="str">
            <v xml:space="preserve">Mr Testoni 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Danny Claridge</v>
          </cell>
          <cell r="I10" t="str">
            <v>Cr Claridge</v>
          </cell>
          <cell r="J10" t="str">
            <v>Mayor</v>
          </cell>
          <cell r="K10" t="str">
            <v>M</v>
          </cell>
          <cell r="L10" t="str">
            <v>3rd</v>
          </cell>
          <cell r="M10">
            <v>2024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B11" t="str">
            <v xml:space="preserve"> </v>
          </cell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Lisa Hollingsworth</v>
          </cell>
          <cell r="I11" t="str">
            <v>Cr Hollingsworth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2024</v>
          </cell>
          <cell r="N11" t="str">
            <v>Cr Felicity Sinfield</v>
          </cell>
          <cell r="O11" t="str">
            <v>F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B12" t="str">
            <v xml:space="preserve"> </v>
          </cell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Ranka Rasic</v>
          </cell>
          <cell r="I12" t="str">
            <v>Cr Rasic</v>
          </cell>
          <cell r="J12" t="str">
            <v>Mayor</v>
          </cell>
          <cell r="K12" t="str">
            <v>F</v>
          </cell>
          <cell r="L12" t="str">
            <v>2nd</v>
          </cell>
          <cell r="M12">
            <v>2024</v>
          </cell>
          <cell r="N12" t="str">
            <v>Cr Jae Papalia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B13" t="str">
            <v xml:space="preserve"> </v>
          </cell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2nd</v>
          </cell>
          <cell r="M13">
            <v>2024</v>
          </cell>
          <cell r="N13" t="str">
            <v>Cr Bronwyn Simpson</v>
          </cell>
          <cell r="O13" t="str">
            <v>F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B14" t="str">
            <v xml:space="preserve"> </v>
          </cell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Rob Amos</v>
          </cell>
          <cell r="I14" t="str">
            <v>Cr Amos</v>
          </cell>
          <cell r="J14" t="str">
            <v>Mayor</v>
          </cell>
          <cell r="K14" t="str">
            <v>M</v>
          </cell>
          <cell r="L14" t="str">
            <v>2nd</v>
          </cell>
          <cell r="M14">
            <v>2024</v>
          </cell>
          <cell r="N14" t="str">
            <v>Cr Tony Marwood</v>
          </cell>
          <cell r="O14" t="str">
            <v>M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B15" t="str">
            <v xml:space="preserve"> </v>
          </cell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1st</v>
          </cell>
          <cell r="M15">
            <v>2024</v>
          </cell>
          <cell r="N15" t="str">
            <v>Cr Graeme Moore</v>
          </cell>
          <cell r="O15" t="str">
            <v>M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B16" t="str">
            <v xml:space="preserve"> </v>
          </cell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Ms Noelene Duff</v>
          </cell>
          <cell r="I16" t="str">
            <v>Ms Duff</v>
          </cell>
          <cell r="J16" t="str">
            <v>Administrator (Chair)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B17" t="str">
            <v xml:space="preserve"> </v>
          </cell>
          <cell r="C17" t="str">
            <v>Ms Lucy Roffey</v>
          </cell>
          <cell r="D17" t="str">
            <v>Ms Roffey</v>
          </cell>
          <cell r="E17" t="str">
            <v>F</v>
          </cell>
          <cell r="F17" t="str">
            <v>CEO</v>
          </cell>
          <cell r="G17" t="str">
            <v>Chief Executive Officer</v>
          </cell>
          <cell r="H17" t="str">
            <v>Cr Liesbeth Long</v>
          </cell>
          <cell r="I17" t="str">
            <v>Cr Long</v>
          </cell>
          <cell r="J17" t="str">
            <v>Mayor</v>
          </cell>
          <cell r="K17" t="str">
            <v>F</v>
          </cell>
          <cell r="L17" t="str">
            <v>1st</v>
          </cell>
          <cell r="M17">
            <v>2024</v>
          </cell>
          <cell r="N17" t="str">
            <v xml:space="preserve"> </v>
          </cell>
          <cell r="O17" t="str">
            <v xml:space="preserve"> 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B18" t="str">
            <v xml:space="preserve"> </v>
          </cell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Marg White</v>
          </cell>
          <cell r="I18" t="str">
            <v>Cr White</v>
          </cell>
          <cell r="J18" t="str">
            <v>Mayor</v>
          </cell>
          <cell r="K18" t="str">
            <v>F</v>
          </cell>
          <cell r="L18" t="str">
            <v>1st</v>
          </cell>
          <cell r="M18">
            <v>2024</v>
          </cell>
          <cell r="N18" t="str">
            <v xml:space="preserve"> </v>
          </cell>
          <cell r="O18" t="str">
            <v xml:space="preserve"> 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B19" t="str">
            <v xml:space="preserve"> </v>
          </cell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1st</v>
          </cell>
          <cell r="M19">
            <v>2024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B20" t="str">
            <v xml:space="preserve"> </v>
          </cell>
          <cell r="C20" t="str">
            <v>Mr Peter Smith</v>
          </cell>
          <cell r="D20" t="str">
            <v>Mr Smith</v>
          </cell>
          <cell r="E20" t="str">
            <v>M</v>
          </cell>
          <cell r="F20" t="str">
            <v>CEO</v>
          </cell>
          <cell r="G20" t="str">
            <v>Chief Executive Officer</v>
          </cell>
          <cell r="H20" t="str">
            <v>Cr Susanne Newton</v>
          </cell>
          <cell r="I20" t="str">
            <v>Cr Newton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2024</v>
          </cell>
          <cell r="N20" t="str">
            <v>Cr Tim Laurence</v>
          </cell>
          <cell r="O20" t="str">
            <v>M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B21" t="str">
            <v xml:space="preserve"> </v>
          </cell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Tom Crook</v>
          </cell>
          <cell r="I21" t="str">
            <v>Cr Crook</v>
          </cell>
          <cell r="J21" t="str">
            <v>Mayor</v>
          </cell>
          <cell r="K21" t="str">
            <v>M</v>
          </cell>
          <cell r="L21" t="str">
            <v>1st</v>
          </cell>
          <cell r="M21">
            <v>2024</v>
          </cell>
          <cell r="N21" t="str">
            <v>Cr Jane Greacen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B22" t="str">
            <v xml:space="preserve"> </v>
          </cell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Nathan Conroy</v>
          </cell>
          <cell r="I22" t="str">
            <v>Cr Conroy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2024</v>
          </cell>
          <cell r="N22" t="str">
            <v xml:space="preserve"> Cr Liam Hughes</v>
          </cell>
          <cell r="O22" t="str">
            <v>M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B23" t="str">
            <v xml:space="preserve"> </v>
          </cell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Ross Stanton</v>
          </cell>
          <cell r="I23" t="str">
            <v>Cr Stanton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2024</v>
          </cell>
          <cell r="N23" t="str">
            <v>Cr Charlie Gillingham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B24" t="str">
            <v xml:space="preserve"> </v>
          </cell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Anne-Marie Cade</v>
          </cell>
          <cell r="I24" t="str">
            <v>Cr Cade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2024</v>
          </cell>
          <cell r="N24" t="str">
            <v>Cr Simone Zmood</v>
          </cell>
          <cell r="O24" t="str">
            <v>F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B25" t="str">
            <v>ACEO from 13May</v>
          </cell>
          <cell r="C25" t="str">
            <v>Mr Craig Niemann</v>
          </cell>
          <cell r="D25" t="str">
            <v>Mr Niemann</v>
          </cell>
          <cell r="E25" t="str">
            <v>M</v>
          </cell>
          <cell r="F25" t="str">
            <v>A/CEO</v>
          </cell>
          <cell r="G25" t="str">
            <v>Acting 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3rd</v>
          </cell>
          <cell r="M25">
            <v>2024</v>
          </cell>
          <cell r="N25" t="str">
            <v xml:space="preserve"> </v>
          </cell>
          <cell r="O25" t="str">
            <v xml:space="preserve"> 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5522 2200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B26" t="str">
            <v>ACEO from 4May24</v>
          </cell>
          <cell r="C26" t="str">
            <v>Mr Michael Tudball</v>
          </cell>
          <cell r="D26" t="str">
            <v>Mr Tudball</v>
          </cell>
          <cell r="E26" t="str">
            <v>M</v>
          </cell>
          <cell r="F26" t="str">
            <v>A/CEO</v>
          </cell>
          <cell r="G26" t="str">
            <v>Acting Chief Executive Officer</v>
          </cell>
          <cell r="H26" t="str">
            <v>Cr Brett Cunningham</v>
          </cell>
          <cell r="I26" t="str">
            <v>Cr Cunningham</v>
          </cell>
          <cell r="J26" t="str">
            <v>Mayor</v>
          </cell>
          <cell r="K26" t="str">
            <v>M</v>
          </cell>
          <cell r="L26" t="str">
            <v>2nd</v>
          </cell>
          <cell r="M26">
            <v>2024</v>
          </cell>
          <cell r="N26" t="str">
            <v xml:space="preserve"> </v>
          </cell>
          <cell r="O26" t="str">
            <v xml:space="preserve"> </v>
          </cell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B27" t="str">
            <v xml:space="preserve"> </v>
          </cell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3rd</v>
          </cell>
          <cell r="M27">
            <v>2024</v>
          </cell>
          <cell r="N27" t="str">
            <v>Cr Matthew Evans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B28" t="str">
            <v xml:space="preserve"> </v>
          </cell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Lana Formoso</v>
          </cell>
          <cell r="I28" t="str">
            <v>Cr Formoso</v>
          </cell>
          <cell r="J28" t="str">
            <v>Mayor</v>
          </cell>
          <cell r="K28" t="str">
            <v>F</v>
          </cell>
          <cell r="L28" t="str">
            <v>1st</v>
          </cell>
          <cell r="M28">
            <v>2024</v>
          </cell>
          <cell r="N28" t="str">
            <v>Cr Richard Lim</v>
          </cell>
          <cell r="O28" t="str">
            <v>M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B29" t="str">
            <v xml:space="preserve"> </v>
          </cell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Trent Sullivan</v>
          </cell>
          <cell r="I29" t="str">
            <v>Cr Sullivan</v>
          </cell>
          <cell r="J29" t="str">
            <v>Mayor</v>
          </cell>
          <cell r="K29" t="str">
            <v>M</v>
          </cell>
          <cell r="L29" t="str">
            <v>1st</v>
          </cell>
          <cell r="M29" t="str">
            <v>2023&amp;24</v>
          </cell>
          <cell r="N29" t="str">
            <v>Cr Anthony Aitken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B30" t="str">
            <v xml:space="preserve"> </v>
          </cell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2nd</v>
          </cell>
          <cell r="M30" t="str">
            <v>2023&amp;24</v>
          </cell>
          <cell r="N30" t="str">
            <v>Cr Sam Spinks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B31" t="str">
            <v xml:space="preserve"> </v>
          </cell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Brian Hood</v>
          </cell>
          <cell r="I31" t="str">
            <v>Cr Hood</v>
          </cell>
          <cell r="J31" t="str">
            <v>Mayor</v>
          </cell>
          <cell r="K31" t="str">
            <v>M</v>
          </cell>
          <cell r="L31" t="str">
            <v>2nd</v>
          </cell>
          <cell r="M31">
            <v>2024</v>
          </cell>
          <cell r="N31" t="str">
            <v>Cr Juliet Simpson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B32" t="str">
            <v xml:space="preserve"> </v>
          </cell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Brett Ireland</v>
          </cell>
          <cell r="I32" t="str">
            <v>Cr Ireland</v>
          </cell>
          <cell r="J32" t="str">
            <v>Mayor</v>
          </cell>
          <cell r="K32" t="str">
            <v>M</v>
          </cell>
          <cell r="L32" t="str">
            <v>2nd</v>
          </cell>
          <cell r="M32">
            <v>2024</v>
          </cell>
          <cell r="N32" t="str">
            <v>Cr Wendy Bywaters</v>
          </cell>
          <cell r="O32" t="str">
            <v>F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B33" t="str">
            <v xml:space="preserve"> </v>
          </cell>
          <cell r="C33" t="str">
            <v>Mr Aaron van Egmond</v>
          </cell>
          <cell r="D33" t="str">
            <v>Mr van Egmond</v>
          </cell>
          <cell r="E33" t="str">
            <v>M</v>
          </cell>
          <cell r="F33" t="str">
            <v>CEO</v>
          </cell>
          <cell r="G33" t="str">
            <v>Chief Executive Officer</v>
          </cell>
          <cell r="H33" t="str">
            <v>Cr Matt Tyler</v>
          </cell>
          <cell r="I33" t="str">
            <v>Cr Tyler</v>
          </cell>
          <cell r="J33" t="str">
            <v>Mayor</v>
          </cell>
          <cell r="K33" t="str">
            <v>M</v>
          </cell>
          <cell r="L33" t="str">
            <v>1st</v>
          </cell>
          <cell r="M33">
            <v>2024</v>
          </cell>
          <cell r="N33" t="str">
            <v>Cr Pamela Sutton-Legaud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B34" t="str">
            <v xml:space="preserve"> </v>
          </cell>
          <cell r="C34" t="str">
            <v>Mr Sunil Bhalla</v>
          </cell>
          <cell r="D34" t="str">
            <v>Mr Bhalla</v>
          </cell>
          <cell r="E34" t="str">
            <v>M</v>
          </cell>
          <cell r="F34" t="str">
            <v>CEO</v>
          </cell>
          <cell r="G34" t="str">
            <v>Chief Executive Officer</v>
          </cell>
          <cell r="H34" t="str">
            <v>Cr Robyn Gulline</v>
          </cell>
          <cell r="I34" t="str">
            <v>Cr Gulline</v>
          </cell>
          <cell r="J34" t="str">
            <v>Mayor</v>
          </cell>
          <cell r="K34" t="str">
            <v>F</v>
          </cell>
          <cell r="L34" t="str">
            <v>4th</v>
          </cell>
          <cell r="M34">
            <v>2024</v>
          </cell>
          <cell r="N34" t="str">
            <v xml:space="preserve"> </v>
          </cell>
          <cell r="O34" t="str">
            <v xml:space="preserve"> </v>
          </cell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B35" t="str">
            <v xml:space="preserve"> </v>
          </cell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Naim Kurt</v>
          </cell>
          <cell r="I35" t="str">
            <v>Cr Kurt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2024</v>
          </cell>
          <cell r="N35" t="str">
            <v>Cr Karen Sherry</v>
          </cell>
          <cell r="O35" t="str">
            <v>F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B36" t="str">
            <v xml:space="preserve"> </v>
          </cell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1st</v>
          </cell>
          <cell r="M36" t="str">
            <v>2023&amp;24</v>
          </cell>
          <cell r="N36" t="str">
            <v>Cr Bernard Gaffney</v>
          </cell>
          <cell r="O36" t="str">
            <v>M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B37" t="str">
            <v xml:space="preserve"> </v>
          </cell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Jenna Davey-Burns</v>
          </cell>
          <cell r="I37" t="str">
            <v>Cr Davey-Burns</v>
          </cell>
          <cell r="J37" t="str">
            <v>Mayor</v>
          </cell>
          <cell r="K37" t="str">
            <v>F</v>
          </cell>
          <cell r="L37" t="str">
            <v>1st</v>
          </cell>
          <cell r="M37">
            <v>2024</v>
          </cell>
          <cell r="N37" t="str">
            <v>Cr Tracey Davies</v>
          </cell>
          <cell r="O37" t="str">
            <v>F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B38" t="str">
            <v xml:space="preserve"> </v>
          </cell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Jude Dwight</v>
          </cell>
          <cell r="I38" t="str">
            <v>Cr Dwight</v>
          </cell>
          <cell r="J38" t="str">
            <v>Mayor</v>
          </cell>
          <cell r="K38" t="str">
            <v>F</v>
          </cell>
          <cell r="L38" t="str">
            <v>1st</v>
          </cell>
          <cell r="M38">
            <v>2024</v>
          </cell>
          <cell r="N38" t="str">
            <v>Cr Sorina Grasso</v>
          </cell>
          <cell r="O38" t="str">
            <v>F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B39" t="str">
            <v xml:space="preserve"> </v>
          </cell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Darren Howe</v>
          </cell>
          <cell r="I39" t="str">
            <v>Cr Howe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2024</v>
          </cell>
          <cell r="N39" t="str">
            <v>Cr Tracie Lund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B40" t="str">
            <v xml:space="preserve"> </v>
          </cell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Gavan Holt</v>
          </cell>
          <cell r="I40" t="str">
            <v>Cr Holt</v>
          </cell>
          <cell r="J40" t="str">
            <v>Mayor</v>
          </cell>
          <cell r="K40" t="str">
            <v>M</v>
          </cell>
          <cell r="L40" t="str">
            <v>7th</v>
          </cell>
          <cell r="M40">
            <v>2024</v>
          </cell>
          <cell r="N40" t="str">
            <v xml:space="preserve"> </v>
          </cell>
          <cell r="O40" t="str">
            <v xml:space="preserve"> </v>
          </cell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B41" t="str">
            <v xml:space="preserve"> </v>
          </cell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Annette Death</v>
          </cell>
          <cell r="I41" t="str">
            <v>Cr Death</v>
          </cell>
          <cell r="J41" t="str">
            <v>Mayor</v>
          </cell>
          <cell r="K41" t="str">
            <v>F</v>
          </cell>
          <cell r="L41" t="str">
            <v>2nd</v>
          </cell>
          <cell r="M41">
            <v>2024</v>
          </cell>
          <cell r="N41" t="str">
            <v>Cr Janet Pearce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B42" t="str">
            <v xml:space="preserve"> </v>
          </cell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Carli Lange</v>
          </cell>
          <cell r="I42" t="str">
            <v>Cr Lange</v>
          </cell>
          <cell r="J42" t="str">
            <v>Mayor</v>
          </cell>
          <cell r="K42" t="str">
            <v>F</v>
          </cell>
          <cell r="L42" t="str">
            <v>1st</v>
          </cell>
          <cell r="M42">
            <v>2024</v>
          </cell>
          <cell r="N42" t="str">
            <v>Cr Laura Mayne</v>
          </cell>
          <cell r="O42" t="str">
            <v>F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B43" t="str">
            <v xml:space="preserve"> </v>
          </cell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1st</v>
          </cell>
          <cell r="M43">
            <v>2024</v>
          </cell>
          <cell r="N43" t="str">
            <v>Cr Mark Holcombe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B44" t="str">
            <v xml:space="preserve"> </v>
          </cell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Cuc Lam</v>
          </cell>
          <cell r="I44" t="str">
            <v>Cr Lam</v>
          </cell>
          <cell r="J44" t="str">
            <v>Mayor</v>
          </cell>
          <cell r="K44" t="str">
            <v>F</v>
          </cell>
          <cell r="L44" t="str">
            <v>2nd</v>
          </cell>
          <cell r="M44">
            <v>2024</v>
          </cell>
          <cell r="N44" t="str">
            <v>Cr Michael Clarke</v>
          </cell>
          <cell r="O44" t="str">
            <v>M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Ground Floor Building E, Central West Shopping Centre, 
67 Ashley St</v>
          </cell>
          <cell r="U44" t="str">
            <v>BRAYBROOK</v>
          </cell>
          <cell r="V44">
            <v>3019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B45" t="str">
            <v xml:space="preserve"> </v>
          </cell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2nd</v>
          </cell>
          <cell r="M45">
            <v>2024</v>
          </cell>
          <cell r="N45" t="str">
            <v>Cr Paul Macdonald</v>
          </cell>
          <cell r="O45" t="str">
            <v>M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B46" t="str">
            <v xml:space="preserve"> </v>
          </cell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Rt Hon Sally Capp</v>
          </cell>
          <cell r="I46" t="str">
            <v>Lord Mayor</v>
          </cell>
          <cell r="J46" t="str">
            <v>Lord Mayor</v>
          </cell>
          <cell r="K46" t="str">
            <v>F</v>
          </cell>
          <cell r="L46" t="str">
            <v>2nd</v>
          </cell>
          <cell r="M46" t="str">
            <v>2020-24</v>
          </cell>
          <cell r="N46" t="str">
            <v>Cr Nicholas Reece</v>
          </cell>
          <cell r="O46" t="str">
            <v>M</v>
          </cell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B47" t="str">
            <v xml:space="preserve"> </v>
          </cell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Kathy Majdlik</v>
          </cell>
          <cell r="I47" t="str">
            <v>Cr Majdlik</v>
          </cell>
          <cell r="J47" t="str">
            <v>Mayor</v>
          </cell>
          <cell r="K47" t="str">
            <v>F</v>
          </cell>
          <cell r="L47" t="str">
            <v>4th</v>
          </cell>
          <cell r="M47">
            <v>2024</v>
          </cell>
          <cell r="N47" t="str">
            <v>Cr Steve Abboushi</v>
          </cell>
          <cell r="O47" t="str">
            <v>M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B48" t="str">
            <v xml:space="preserve"> </v>
          </cell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Adam Pulford</v>
          </cell>
          <cell r="I48" t="str">
            <v>Cr Pulford</v>
          </cell>
          <cell r="J48" t="str">
            <v>Mayor</v>
          </cell>
          <cell r="K48" t="str">
            <v>M</v>
          </cell>
          <cell r="L48" t="str">
            <v>1st</v>
          </cell>
          <cell r="M48">
            <v>2024</v>
          </cell>
          <cell r="N48" t="str">
            <v>Cr Lambros Tapinos</v>
          </cell>
          <cell r="O48" t="str">
            <v>M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B49" t="str">
            <v xml:space="preserve"> </v>
          </cell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Liam Wood</v>
          </cell>
          <cell r="I49" t="str">
            <v>Cr Wood</v>
          </cell>
          <cell r="J49" t="str">
            <v>Mayor</v>
          </cell>
          <cell r="K49" t="str">
            <v>M</v>
          </cell>
          <cell r="L49" t="str">
            <v>3rd</v>
          </cell>
          <cell r="M49">
            <v>2024</v>
          </cell>
          <cell r="N49" t="str">
            <v>Cr Mark Eckel</v>
          </cell>
          <cell r="O49" t="str">
            <v>M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B50" t="str">
            <v xml:space="preserve"> </v>
          </cell>
          <cell r="C50" t="str">
            <v>Mr Brett Luxford</v>
          </cell>
          <cell r="D50" t="str">
            <v>Mr Luxford</v>
          </cell>
          <cell r="E50" t="str">
            <v>M</v>
          </cell>
          <cell r="F50" t="str">
            <v>CEO</v>
          </cell>
          <cell r="G50" t="str">
            <v>Chief Executive Officer</v>
          </cell>
          <cell r="H50" t="str">
            <v>Cr Louise Bannister</v>
          </cell>
          <cell r="I50" t="str">
            <v>Cr Bannister</v>
          </cell>
          <cell r="J50" t="str">
            <v>Mayor</v>
          </cell>
          <cell r="K50" t="str">
            <v>F</v>
          </cell>
          <cell r="L50" t="str">
            <v>1st</v>
          </cell>
          <cell r="M50">
            <v>2024</v>
          </cell>
          <cell r="N50" t="str">
            <v>Cr Nathan Clark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B51" t="str">
            <v xml:space="preserve"> </v>
          </cell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Mr John Tanner</v>
          </cell>
          <cell r="I51" t="str">
            <v>Mr Tanner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B52" t="str">
            <v xml:space="preserve"> </v>
          </cell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Nicky Luo</v>
          </cell>
          <cell r="I52" t="str">
            <v xml:space="preserve"> Cr Luo</v>
          </cell>
          <cell r="J52" t="str">
            <v>Mayor</v>
          </cell>
          <cell r="K52" t="str">
            <v>F</v>
          </cell>
          <cell r="L52" t="str">
            <v>1st</v>
          </cell>
          <cell r="M52">
            <v>2024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B53" t="str">
            <v xml:space="preserve"> </v>
          </cell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Pierce Tyson</v>
          </cell>
          <cell r="I53" t="str">
            <v>Cr Tyson</v>
          </cell>
          <cell r="J53" t="str">
            <v>Mayor</v>
          </cell>
          <cell r="K53" t="str">
            <v>M</v>
          </cell>
          <cell r="L53" t="str">
            <v>2nd</v>
          </cell>
          <cell r="M53">
            <v>2024</v>
          </cell>
          <cell r="N53" t="str">
            <v>Cr Narelle Sharpe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B54" t="str">
            <v xml:space="preserve"> </v>
          </cell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Ally Munari</v>
          </cell>
          <cell r="I54" t="str">
            <v>Cr Munari</v>
          </cell>
          <cell r="J54" t="str">
            <v>Mayor</v>
          </cell>
          <cell r="K54" t="str">
            <v>F</v>
          </cell>
          <cell r="L54" t="str">
            <v>1st</v>
          </cell>
          <cell r="M54">
            <v>2024</v>
          </cell>
          <cell r="N54" t="str">
            <v xml:space="preserve"> </v>
          </cell>
          <cell r="O54" t="str">
            <v xml:space="preserve"> 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B55" t="str">
            <v xml:space="preserve"> </v>
          </cell>
          <cell r="C55" t="str">
            <v>Mr John Baker</v>
          </cell>
          <cell r="D55" t="str">
            <v>Mr Baker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Simon Brooks</v>
          </cell>
          <cell r="I55" t="str">
            <v>Cr Brooks</v>
          </cell>
          <cell r="J55" t="str">
            <v>Mayor</v>
          </cell>
          <cell r="K55" t="str">
            <v>M</v>
          </cell>
          <cell r="L55" t="str">
            <v>1st</v>
          </cell>
          <cell r="M55">
            <v>2024</v>
          </cell>
          <cell r="N55" t="str">
            <v>Cr Antonella Celi</v>
          </cell>
          <cell r="O55" t="str">
            <v>F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B56" t="str">
            <v xml:space="preserve"> </v>
          </cell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Matthew Driscoll</v>
          </cell>
          <cell r="I56" t="str">
            <v>Cr Driscoll</v>
          </cell>
          <cell r="J56" t="str">
            <v>Mayor</v>
          </cell>
          <cell r="K56" t="str">
            <v>M</v>
          </cell>
          <cell r="L56" t="str">
            <v>1st</v>
          </cell>
          <cell r="M56">
            <v>2024</v>
          </cell>
          <cell r="N56" t="str">
            <v xml:space="preserve">Cr Rosie Annear </v>
          </cell>
          <cell r="O56" t="str">
            <v>F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B57" t="str">
            <v xml:space="preserve"> </v>
          </cell>
          <cell r="C57" t="str">
            <v>Mr Peter Brown</v>
          </cell>
          <cell r="D57" t="str">
            <v>Mr Brown</v>
          </cell>
          <cell r="E57" t="str">
            <v>M</v>
          </cell>
          <cell r="F57" t="str">
            <v>A/CEO</v>
          </cell>
          <cell r="G57" t="str">
            <v>Acting Chief Executive Officer</v>
          </cell>
          <cell r="H57" t="str">
            <v>Cr Ian Smith</v>
          </cell>
          <cell r="I57" t="str">
            <v>Cr Smith</v>
          </cell>
          <cell r="J57" t="str">
            <v>Mayor</v>
          </cell>
          <cell r="K57" t="str">
            <v>M</v>
          </cell>
          <cell r="L57" t="str">
            <v>2nd</v>
          </cell>
          <cell r="M57">
            <v>2024</v>
          </cell>
          <cell r="N57" t="str">
            <v>Cr Karen Foster</v>
          </cell>
          <cell r="O57" t="str">
            <v>F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B58" t="str">
            <v xml:space="preserve"> </v>
          </cell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1st</v>
          </cell>
          <cell r="M58">
            <v>2024</v>
          </cell>
          <cell r="N58" t="str">
            <v>Cr Sue Carpenter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B59" t="str">
            <v xml:space="preserve"> </v>
          </cell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Ben Ramcharan</v>
          </cell>
          <cell r="I59" t="str">
            <v>Cr Ramcharan</v>
          </cell>
          <cell r="J59" t="str">
            <v>Mayor</v>
          </cell>
          <cell r="K59" t="str">
            <v>M</v>
          </cell>
          <cell r="L59" t="str">
            <v>2nd</v>
          </cell>
          <cell r="M59">
            <v>2024</v>
          </cell>
          <cell r="N59" t="str">
            <v>Cr Karen Egan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B60" t="str">
            <v xml:space="preserve"> </v>
          </cell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Rob Haswell</v>
          </cell>
          <cell r="I60" t="str">
            <v>Cr Haswell</v>
          </cell>
          <cell r="J60" t="str">
            <v>Mayor</v>
          </cell>
          <cell r="K60" t="str">
            <v>M</v>
          </cell>
          <cell r="L60" t="str">
            <v>1st</v>
          </cell>
          <cell r="M60">
            <v>2024</v>
          </cell>
          <cell r="N60" t="str">
            <v xml:space="preserve"> </v>
          </cell>
          <cell r="O60" t="str">
            <v xml:space="preserve"> 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B61" t="str">
            <v xml:space="preserve"> </v>
          </cell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Heather Cunsolo</v>
          </cell>
          <cell r="I61" t="str">
            <v>Cr Cunsolo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2024</v>
          </cell>
          <cell r="N61" t="str">
            <v>Cr Louise Crawford</v>
          </cell>
          <cell r="O61" t="str">
            <v>F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>assist@portphillip.vic.gov.au</v>
          </cell>
          <cell r="Z61" t="str">
            <v>www.portphillip.vic.gov.au</v>
          </cell>
        </row>
        <row r="62">
          <cell r="B62" t="str">
            <v xml:space="preserve"> </v>
          </cell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Robert Vance</v>
          </cell>
          <cell r="I62" t="str">
            <v>Cr Vance</v>
          </cell>
          <cell r="J62" t="str">
            <v>Mayor</v>
          </cell>
          <cell r="K62" t="str">
            <v>M</v>
          </cell>
          <cell r="L62" t="str">
            <v>5th</v>
          </cell>
          <cell r="M62">
            <v>2024</v>
          </cell>
          <cell r="N62" t="str">
            <v xml:space="preserve"> </v>
          </cell>
          <cell r="O62" t="str">
            <v xml:space="preserve"> </v>
          </cell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B63" t="str">
            <v>Mayor change 24 Apr 2024</v>
          </cell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Ross Ebbels</v>
          </cell>
          <cell r="I63" t="str">
            <v>Cr Ebbels</v>
          </cell>
          <cell r="J63" t="str">
            <v>Mayor</v>
          </cell>
          <cell r="K63" t="str">
            <v>M</v>
          </cell>
          <cell r="L63" t="str">
            <v>4th</v>
          </cell>
          <cell r="M63">
            <v>2024</v>
          </cell>
          <cell r="N63" t="str">
            <v>Cr Rob Minty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B64" t="str">
            <v xml:space="preserve"> </v>
          </cell>
          <cell r="C64" t="str">
            <v>Ms Kerryn Ellis</v>
          </cell>
          <cell r="D64" t="str">
            <v>Ms Ellis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Clare Williams</v>
          </cell>
          <cell r="I64" t="str">
            <v>Cr Williams</v>
          </cell>
          <cell r="J64" t="str">
            <v>Mayor</v>
          </cell>
          <cell r="K64" t="str">
            <v>F</v>
          </cell>
          <cell r="L64" t="str">
            <v>1st</v>
          </cell>
          <cell r="M64">
            <v>2024</v>
          </cell>
          <cell r="N64" t="str">
            <v>Cr Nathan Hersey</v>
          </cell>
          <cell r="O64" t="str">
            <v>M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B65" t="str">
            <v xml:space="preserve"> </v>
          </cell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David Robertson</v>
          </cell>
          <cell r="I65" t="str">
            <v>Cr Robertson</v>
          </cell>
          <cell r="J65" t="str">
            <v>Mayor</v>
          </cell>
          <cell r="K65" t="str">
            <v>M</v>
          </cell>
          <cell r="L65" t="str">
            <v>2nd</v>
          </cell>
          <cell r="M65">
            <v>2024</v>
          </cell>
          <cell r="N65" t="str">
            <v>Cr Helen Henry</v>
          </cell>
          <cell r="O65" t="str">
            <v>F</v>
          </cell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B66" t="str">
            <v xml:space="preserve"> </v>
          </cell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Joe Gianfriddo</v>
          </cell>
          <cell r="I66" t="str">
            <v>Cr Gianfriddo</v>
          </cell>
          <cell r="J66" t="str">
            <v>Mayor</v>
          </cell>
          <cell r="K66" t="str">
            <v>M</v>
          </cell>
          <cell r="L66" t="str">
            <v>1st</v>
          </cell>
          <cell r="M66">
            <v>2024</v>
          </cell>
          <cell r="N66" t="str">
            <v>Cr Mike Scott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B67" t="str">
            <v>6 Dec 23 Council dismissed</v>
          </cell>
          <cell r="C67" t="str">
            <v>Ms Julie Salomon</v>
          </cell>
          <cell r="D67" t="str">
            <v>Ms Salomon</v>
          </cell>
          <cell r="E67" t="str">
            <v>F</v>
          </cell>
          <cell r="F67" t="str">
            <v>CEO</v>
          </cell>
          <cell r="G67" t="str">
            <v>Chief Executive Officer</v>
          </cell>
          <cell r="H67" t="str">
            <v>Mr Peter Stephenson</v>
          </cell>
          <cell r="I67" t="str">
            <v>Mr Stephenson</v>
          </cell>
          <cell r="J67" t="str">
            <v>Administrator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B68" t="str">
            <v xml:space="preserve"> </v>
          </cell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Liz Pattison</v>
          </cell>
          <cell r="I68" t="str">
            <v>Cr Pattison</v>
          </cell>
          <cell r="J68" t="str">
            <v>Mayor</v>
          </cell>
          <cell r="K68" t="str">
            <v>F</v>
          </cell>
          <cell r="L68" t="str">
            <v>2nd</v>
          </cell>
          <cell r="M68">
            <v>2024</v>
          </cell>
          <cell r="N68" t="str">
            <v>Cr Mike Bodsworth</v>
          </cell>
          <cell r="O68" t="str">
            <v>M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B69" t="str">
            <v xml:space="preserve"> </v>
          </cell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1st</v>
          </cell>
          <cell r="M69">
            <v>2024</v>
          </cell>
          <cell r="N69" t="str">
            <v xml:space="preserve"> </v>
          </cell>
          <cell r="O69" t="str">
            <v xml:space="preserve"> 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B70" t="str">
            <v xml:space="preserve"> </v>
          </cell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3rd</v>
          </cell>
          <cell r="M70">
            <v>2024</v>
          </cell>
          <cell r="N70" t="str">
            <v>Cr Denise Anderson</v>
          </cell>
          <cell r="O70" t="str">
            <v>F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B71" t="str">
            <v xml:space="preserve"> </v>
          </cell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Dean Rees</v>
          </cell>
          <cell r="I71" t="str">
            <v>Cr Rees</v>
          </cell>
          <cell r="J71" t="str">
            <v>Mayor</v>
          </cell>
          <cell r="K71" t="str">
            <v>M</v>
          </cell>
          <cell r="L71" t="str">
            <v>6th</v>
          </cell>
          <cell r="M71">
            <v>2024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B72" t="str">
            <v xml:space="preserve"> </v>
          </cell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1st</v>
          </cell>
          <cell r="M72">
            <v>2024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B73" t="str">
            <v xml:space="preserve"> </v>
          </cell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Ian Bye</v>
          </cell>
          <cell r="I73" t="str">
            <v>Cr Bye</v>
          </cell>
          <cell r="J73" t="str">
            <v>Mayor</v>
          </cell>
          <cell r="K73" t="str">
            <v>M</v>
          </cell>
          <cell r="L73" t="str">
            <v>3rd</v>
          </cell>
          <cell r="M73">
            <v>2024</v>
          </cell>
          <cell r="N73" t="str">
            <v>Cr Gayle Maher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B74" t="str">
            <v xml:space="preserve"> </v>
          </cell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1st</v>
          </cell>
          <cell r="M74">
            <v>2024</v>
          </cell>
          <cell r="N74" t="str">
            <v>Cr Tom Houlihan</v>
          </cell>
          <cell r="O74" t="str">
            <v>M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B75" t="str">
            <v xml:space="preserve"> </v>
          </cell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Denise Massoud</v>
          </cell>
          <cell r="I75" t="str">
            <v>Cr Massoud</v>
          </cell>
          <cell r="J75" t="str">
            <v>Mayor</v>
          </cell>
          <cell r="K75" t="str">
            <v>F</v>
          </cell>
          <cell r="L75" t="str">
            <v>2nd</v>
          </cell>
          <cell r="M75">
            <v>2024</v>
          </cell>
          <cell r="N75" t="str">
            <v>Cr Andrew Davenport</v>
          </cell>
          <cell r="O75" t="str">
            <v>M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B76" t="str">
            <v xml:space="preserve"> 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Ms Lydia Wilson</v>
          </cell>
          <cell r="I76" t="str">
            <v>Ms Wilson</v>
          </cell>
          <cell r="J76" t="str">
            <v>Administrator (Chair)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B77" t="str">
            <v xml:space="preserve"> </v>
          </cell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Ron Mildren</v>
          </cell>
          <cell r="I77" t="str">
            <v>Cr Mildren</v>
          </cell>
          <cell r="J77" t="str">
            <v>Mayor</v>
          </cell>
          <cell r="K77" t="str">
            <v>M</v>
          </cell>
          <cell r="L77" t="str">
            <v>2nd</v>
          </cell>
          <cell r="M77">
            <v>2024</v>
          </cell>
          <cell r="N77" t="str">
            <v>Cr Danny Chamberlain</v>
          </cell>
          <cell r="O77" t="str">
            <v>M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B78" t="str">
            <v xml:space="preserve"> </v>
          </cell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Jennie Barrera</v>
          </cell>
          <cell r="I78" t="str">
            <v>Cr Barrera</v>
          </cell>
          <cell r="J78" t="str">
            <v>Mayor</v>
          </cell>
          <cell r="K78" t="str">
            <v>F</v>
          </cell>
          <cell r="L78" t="str">
            <v>1st</v>
          </cell>
          <cell r="M78">
            <v>2024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B79" t="str">
            <v xml:space="preserve"> </v>
          </cell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Edward Crossland</v>
          </cell>
          <cell r="I79" t="str">
            <v>Cr Crossland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2024</v>
          </cell>
          <cell r="N79" t="str">
            <v>Cr Anab Mohamud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B80" t="str">
            <v xml:space="preserve"> </v>
          </cell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Sophie Todorov</v>
          </cell>
          <cell r="I80" t="str">
            <v>Cr Todorov</v>
          </cell>
          <cell r="J80" t="str">
            <v>Mayor</v>
          </cell>
          <cell r="K80" t="str">
            <v>F</v>
          </cell>
          <cell r="L80" t="str">
            <v>1st</v>
          </cell>
          <cell r="M80">
            <v>2024</v>
          </cell>
          <cell r="N80" t="str">
            <v>Cr David Eastham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B81" t="str">
            <v xml:space="preserve"> </v>
          </cell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Kylie Zanker</v>
          </cell>
          <cell r="J81" t="str">
            <v>Mayor</v>
          </cell>
          <cell r="K81" t="str">
            <v>F</v>
          </cell>
          <cell r="L81" t="str">
            <v>5th</v>
          </cell>
          <cell r="M81">
            <v>2024</v>
          </cell>
          <cell r="N81" t="str">
            <v xml:space="preserve"> </v>
          </cell>
          <cell r="O81" t="str">
            <v xml:space="preserve"> 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4.54296875" style="2" customWidth="1"/>
    <col min="2" max="2" width="10.54296875" style="109" customWidth="1"/>
    <col min="3" max="3" width="16.7265625" style="1" customWidth="1"/>
    <col min="4" max="4" width="12.7265625" style="1" customWidth="1"/>
    <col min="5" max="5" width="4.7265625" style="130" customWidth="1"/>
    <col min="6" max="6" width="5.7265625" style="130" customWidth="1"/>
    <col min="7" max="7" width="22.1796875" style="1" bestFit="1" customWidth="1"/>
    <col min="8" max="8" width="16.7265625" style="1" customWidth="1"/>
    <col min="9" max="9" width="12.7265625" style="131" customWidth="1"/>
    <col min="10" max="10" width="8.7265625" style="1" customWidth="1"/>
    <col min="11" max="11" width="5.26953125" style="130" bestFit="1" customWidth="1"/>
    <col min="12" max="12" width="5.7265625" style="130" customWidth="1"/>
    <col min="13" max="13" width="7.1796875" style="130" bestFit="1" customWidth="1"/>
    <col min="14" max="14" width="12.7265625" style="131" customWidth="1"/>
    <col min="15" max="15" width="5.26953125" style="130" customWidth="1"/>
    <col min="16" max="17" width="14.7265625" style="2" customWidth="1"/>
    <col min="18" max="18" width="5.7265625" style="110" customWidth="1"/>
    <col min="19" max="19" width="1.54296875" style="111" customWidth="1"/>
    <col min="20" max="20" width="42.81640625" style="1" customWidth="1"/>
    <col min="21" max="21" width="14.7265625" style="1" customWidth="1"/>
    <col min="22" max="22" width="5.7265625" style="130" customWidth="1"/>
    <col min="23" max="24" width="12.7265625" style="110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32">
        <v>2024</v>
      </c>
      <c r="B1" s="93" t="s">
        <v>0</v>
      </c>
      <c r="C1" s="51" t="s">
        <v>1</v>
      </c>
      <c r="D1" s="51" t="s">
        <v>2</v>
      </c>
      <c r="E1" s="52" t="s">
        <v>3</v>
      </c>
      <c r="F1" s="52" t="s">
        <v>4</v>
      </c>
      <c r="G1" s="53" t="s">
        <v>5</v>
      </c>
      <c r="H1" s="46" t="s">
        <v>6</v>
      </c>
      <c r="I1" s="47" t="s">
        <v>7</v>
      </c>
      <c r="J1" s="42" t="s">
        <v>8</v>
      </c>
      <c r="K1" s="48" t="s">
        <v>9</v>
      </c>
      <c r="L1" s="48" t="s">
        <v>10</v>
      </c>
      <c r="M1" s="48" t="s">
        <v>11</v>
      </c>
      <c r="N1" s="47" t="s">
        <v>12</v>
      </c>
      <c r="O1" s="44" t="s">
        <v>9</v>
      </c>
      <c r="P1" s="59" t="s">
        <v>13</v>
      </c>
      <c r="Q1" s="60" t="s">
        <v>14</v>
      </c>
      <c r="R1" s="61" t="s">
        <v>15</v>
      </c>
      <c r="S1" s="101"/>
      <c r="T1" s="60" t="s">
        <v>16</v>
      </c>
      <c r="U1" s="60" t="s">
        <v>17</v>
      </c>
      <c r="V1" s="65" t="s">
        <v>18</v>
      </c>
      <c r="W1" s="59" t="s">
        <v>19</v>
      </c>
      <c r="X1" s="65" t="s">
        <v>20</v>
      </c>
      <c r="Y1" s="59" t="s">
        <v>21</v>
      </c>
      <c r="Z1" s="65" t="s">
        <v>22</v>
      </c>
    </row>
    <row r="2" spans="1:26" ht="16" customHeight="1" x14ac:dyDescent="0.25">
      <c r="A2" s="99" t="s">
        <v>23</v>
      </c>
      <c r="B2" s="92"/>
      <c r="C2" s="55"/>
      <c r="D2" s="55"/>
      <c r="E2" s="56"/>
      <c r="F2" s="56"/>
      <c r="G2" s="57"/>
      <c r="H2" s="70" t="s">
        <v>24</v>
      </c>
      <c r="I2" s="71"/>
      <c r="J2" s="49"/>
      <c r="K2" s="72"/>
      <c r="L2" s="72"/>
      <c r="M2" s="72"/>
      <c r="N2" s="71"/>
      <c r="O2" s="73"/>
      <c r="P2" s="62"/>
      <c r="Q2" s="63"/>
      <c r="R2" s="58"/>
      <c r="S2" s="102"/>
      <c r="T2" s="55"/>
      <c r="U2" s="55"/>
      <c r="V2" s="69"/>
      <c r="W2" s="67"/>
      <c r="X2" s="68"/>
      <c r="Y2" s="54"/>
      <c r="Z2" s="57"/>
    </row>
    <row r="3" spans="1:26" ht="14.5" customHeight="1" x14ac:dyDescent="0.25">
      <c r="A3" s="32" t="s">
        <v>25</v>
      </c>
      <c r="B3" s="92" t="str">
        <f>'[1]ALL COUNCIL DATA'!B3</f>
        <v xml:space="preserve"> </v>
      </c>
      <c r="C3" s="55" t="str">
        <f>'[1]ALL COUNCIL DATA'!C3</f>
        <v>Mr Will Jeremy</v>
      </c>
      <c r="D3" s="55" t="str">
        <f>'[1]ALL COUNCIL DATA'!D3</f>
        <v>Mr Jeremy</v>
      </c>
      <c r="E3" s="56" t="str">
        <f>'[1]ALL COUNCIL DATA'!E3</f>
        <v>M</v>
      </c>
      <c r="F3" s="56" t="str">
        <f>'[1]ALL COUNCIL DATA'!F3</f>
        <v>CEO</v>
      </c>
      <c r="G3" s="57" t="str">
        <f>'[1]ALL COUNCIL DATA'!G3</f>
        <v>Chief Executive Officer</v>
      </c>
      <c r="H3" s="70" t="str">
        <f>'[1]ALL COUNCIL DATA'!H3</f>
        <v>Cr John Forsyth</v>
      </c>
      <c r="I3" s="71" t="str">
        <f>'[1]ALL COUNCIL DATA'!I3</f>
        <v>Cr Forsyth</v>
      </c>
      <c r="J3" s="49" t="str">
        <f>'[1]ALL COUNCIL DATA'!J3</f>
        <v>Mayor</v>
      </c>
      <c r="K3" s="72" t="str">
        <f>'[1]ALL COUNCIL DATA'!K3</f>
        <v>M</v>
      </c>
      <c r="L3" s="72" t="str">
        <f>'[1]ALL COUNCIL DATA'!L3</f>
        <v>3rd</v>
      </c>
      <c r="M3" s="72">
        <f>'[1]ALL COUNCIL DATA'!M3</f>
        <v>2024</v>
      </c>
      <c r="N3" s="71" t="str">
        <f>'[1]ALL COUNCIL DATA'!N3</f>
        <v>Cr Simon Kelley</v>
      </c>
      <c r="O3" s="73" t="str">
        <f>'[1]ALL COUNCIL DATA'!O3</f>
        <v>M</v>
      </c>
      <c r="P3" s="62" t="str">
        <f>'[1]ALL COUNCIL DATA'!P3</f>
        <v>PO Box 139</v>
      </c>
      <c r="Q3" s="63" t="str">
        <f>'[1]ALL COUNCIL DATA'!Q3</f>
        <v>BRIGHT</v>
      </c>
      <c r="R3" s="58">
        <f>'[1]ALL COUNCIL DATA'!R3</f>
        <v>3741</v>
      </c>
      <c r="S3" s="102">
        <f>'[1]ALL COUNCIL DATA'!S3</f>
        <v>0</v>
      </c>
      <c r="T3" s="55" t="str">
        <f>'[1]ALL COUNCIL DATA'!T3</f>
        <v>Great Alpine Road</v>
      </c>
      <c r="U3" s="55" t="str">
        <f>'[1]ALL COUNCIL DATA'!U3</f>
        <v>BRIGHT</v>
      </c>
      <c r="V3" s="69">
        <f>'[1]ALL COUNCIL DATA'!V3</f>
        <v>3741</v>
      </c>
      <c r="W3" s="67" t="str">
        <f>'[1]ALL COUNCIL DATA'!W3</f>
        <v>5755 0555</v>
      </c>
      <c r="X3" s="68" t="str">
        <f>'[1]ALL COUNCIL DATA'!X3</f>
        <v>5755 1811</v>
      </c>
      <c r="Y3" s="54" t="str">
        <f>'[1]ALL COUNCIL DATA'!Y3</f>
        <v>info@alpineshire.vic.gov.au</v>
      </c>
      <c r="Z3" s="57" t="str">
        <f>'[1]ALL COUNCIL DATA'!Z3</f>
        <v>www.alpineshire.vic.gov.au</v>
      </c>
    </row>
    <row r="4" spans="1:26" ht="16" customHeight="1" x14ac:dyDescent="0.25">
      <c r="A4" s="32" t="s">
        <v>26</v>
      </c>
      <c r="B4" s="92" t="str">
        <f>'[1]ALL COUNCIL DATA'!B4</f>
        <v xml:space="preserve"> </v>
      </c>
      <c r="C4" s="55" t="str">
        <f>'[1]ALL COUNCIL DATA'!C4</f>
        <v>Dr Tim Harrison</v>
      </c>
      <c r="D4" s="55" t="str">
        <f>'[1]ALL COUNCIL DATA'!D4</f>
        <v>Dr Harrison</v>
      </c>
      <c r="E4" s="56" t="str">
        <f>'[1]ALL COUNCIL DATA'!E4</f>
        <v>M</v>
      </c>
      <c r="F4" s="56" t="str">
        <f>'[1]ALL COUNCIL DATA'!F4</f>
        <v>CEO</v>
      </c>
      <c r="G4" s="57" t="str">
        <f>'[1]ALL COUNCIL DATA'!G4</f>
        <v>Chief Executive Officer</v>
      </c>
      <c r="H4" s="70" t="str">
        <f>'[1]ALL COUNCIL DATA'!H4</f>
        <v>Cr Bob Sanders</v>
      </c>
      <c r="I4" s="71" t="str">
        <f>'[1]ALL COUNCIL DATA'!I4</f>
        <v>Cr Sanders</v>
      </c>
      <c r="J4" s="49" t="str">
        <f>'[1]ALL COUNCIL DATA'!J4</f>
        <v>Mayor</v>
      </c>
      <c r="K4" s="72" t="str">
        <f>'[1]ALL COUNCIL DATA'!K4</f>
        <v>M</v>
      </c>
      <c r="L4" s="72" t="str">
        <f>'[1]ALL COUNCIL DATA'!L4</f>
        <v>1st</v>
      </c>
      <c r="M4" s="72">
        <f>'[1]ALL COUNCIL DATA'!M4</f>
        <v>2024</v>
      </c>
      <c r="N4" s="112" t="str">
        <f>'[1]ALL COUNCIL DATA'!N4</f>
        <v>Cr Jo Armstrong</v>
      </c>
      <c r="O4" s="113" t="str">
        <f>'[1]ALL COUNCIL DATA'!O4</f>
        <v>F</v>
      </c>
      <c r="P4" s="62" t="str">
        <f>'[1]ALL COUNCIL DATA'!P4</f>
        <v>PO Box 246</v>
      </c>
      <c r="Q4" s="63" t="str">
        <f>'[1]ALL COUNCIL DATA'!Q4</f>
        <v>ARARAT</v>
      </c>
      <c r="R4" s="58">
        <f>'[1]ALL COUNCIL DATA'!R4</f>
        <v>3377</v>
      </c>
      <c r="S4" s="102">
        <f>'[1]ALL COUNCIL DATA'!S4</f>
        <v>0</v>
      </c>
      <c r="T4" s="55" t="str">
        <f>'[1]ALL COUNCIL DATA'!T4</f>
        <v>59 Vincent Street</v>
      </c>
      <c r="U4" s="55" t="str">
        <f>'[1]ALL COUNCIL DATA'!U4</f>
        <v>ARARAT</v>
      </c>
      <c r="V4" s="69">
        <f>'[1]ALL COUNCIL DATA'!V4</f>
        <v>3377</v>
      </c>
      <c r="W4" s="67" t="str">
        <f>'[1]ALL COUNCIL DATA'!W4</f>
        <v>5355 0200</v>
      </c>
      <c r="X4" s="68" t="str">
        <f>'[1]ALL COUNCIL DATA'!X4</f>
        <v>5352 1695</v>
      </c>
      <c r="Y4" s="54" t="str">
        <f>'[1]ALL COUNCIL DATA'!Y4</f>
        <v>council@ararat.vic.gov.au</v>
      </c>
      <c r="Z4" s="57" t="str">
        <f>'[1]ALL COUNCIL DATA'!Z4</f>
        <v>www.ararat.vic.gov.au</v>
      </c>
    </row>
    <row r="5" spans="1:26" ht="16" customHeight="1" x14ac:dyDescent="0.25">
      <c r="A5" s="32" t="s">
        <v>27</v>
      </c>
      <c r="B5" s="92" t="str">
        <f>'[1]ALL COUNCIL DATA'!B5</f>
        <v xml:space="preserve"> </v>
      </c>
      <c r="C5" s="55" t="str">
        <f>'[1]ALL COUNCIL DATA'!C5</f>
        <v>Mr Evan King</v>
      </c>
      <c r="D5" s="55" t="str">
        <f>'[1]ALL COUNCIL DATA'!D5</f>
        <v>Mr King</v>
      </c>
      <c r="E5" s="56" t="str">
        <f>'[1]ALL COUNCIL DATA'!E5</f>
        <v>M</v>
      </c>
      <c r="F5" s="56" t="str">
        <f>'[1]ALL COUNCIL DATA'!F5</f>
        <v>CEO</v>
      </c>
      <c r="G5" s="57" t="str">
        <f>'[1]ALL COUNCIL DATA'!G5</f>
        <v>Chief Executive Officer</v>
      </c>
      <c r="H5" s="70" t="str">
        <f>'[1]ALL COUNCIL DATA'!H5</f>
        <v>Cr Des Hudson</v>
      </c>
      <c r="I5" s="71" t="str">
        <f>'[1]ALL COUNCIL DATA'!I5</f>
        <v>Cr Hudson</v>
      </c>
      <c r="J5" s="49" t="str">
        <f>'[1]ALL COUNCIL DATA'!J5</f>
        <v>Mayor</v>
      </c>
      <c r="K5" s="72" t="str">
        <f>'[1]ALL COUNCIL DATA'!K5</f>
        <v>M</v>
      </c>
      <c r="L5" s="72" t="str">
        <f>'[1]ALL COUNCIL DATA'!L5</f>
        <v>3rd</v>
      </c>
      <c r="M5" s="72">
        <f>'[1]ALL COUNCIL DATA'!M5</f>
        <v>2024</v>
      </c>
      <c r="N5" s="71" t="str">
        <f>'[1]ALL COUNCIL DATA'!N5</f>
        <v>Cr Peter Eddy</v>
      </c>
      <c r="O5" s="73" t="str">
        <f>'[1]ALL COUNCIL DATA'!O5</f>
        <v>M</v>
      </c>
      <c r="P5" s="62" t="str">
        <f>'[1]ALL COUNCIL DATA'!P5</f>
        <v>PO Box 655</v>
      </c>
      <c r="Q5" s="63" t="str">
        <f>'[1]ALL COUNCIL DATA'!Q5</f>
        <v>BALLARAT</v>
      </c>
      <c r="R5" s="58">
        <f>'[1]ALL COUNCIL DATA'!R5</f>
        <v>3353</v>
      </c>
      <c r="S5" s="102">
        <f>'[1]ALL COUNCIL DATA'!S5</f>
        <v>0</v>
      </c>
      <c r="T5" s="55" t="str">
        <f>'[1]ALL COUNCIL DATA'!T5</f>
        <v>25 Armstrong Street South</v>
      </c>
      <c r="U5" s="55" t="str">
        <f>'[1]ALL COUNCIL DATA'!U5</f>
        <v>BALLARAT</v>
      </c>
      <c r="V5" s="69">
        <f>'[1]ALL COUNCIL DATA'!V5</f>
        <v>3350</v>
      </c>
      <c r="W5" s="67" t="str">
        <f>'[1]ALL COUNCIL DATA'!W5</f>
        <v>5320 5500</v>
      </c>
      <c r="X5" s="68" t="str">
        <f>'[1]ALL COUNCIL DATA'!X5</f>
        <v>5333 4061</v>
      </c>
      <c r="Y5" s="54" t="str">
        <f>'[1]ALL COUNCIL DATA'!Y5</f>
        <v>info@ballarat.vic.gov.au</v>
      </c>
      <c r="Z5" s="57" t="str">
        <f>'[1]ALL COUNCIL DATA'!Z5</f>
        <v>www.ballarat.vic.gov.au</v>
      </c>
    </row>
    <row r="6" spans="1:26" ht="16" customHeight="1" x14ac:dyDescent="0.25">
      <c r="A6" s="32" t="s">
        <v>28</v>
      </c>
      <c r="B6" s="92" t="str">
        <f>'[1]ALL COUNCIL DATA'!B6</f>
        <v xml:space="preserve"> </v>
      </c>
      <c r="C6" s="96" t="str">
        <f>'[1]ALL COUNCIL DATA'!C6</f>
        <v>Ms Allison Beckwith</v>
      </c>
      <c r="D6" s="96" t="str">
        <f>'[1]ALL COUNCIL DATA'!D6</f>
        <v>Ms Beckwith</v>
      </c>
      <c r="E6" s="97" t="str">
        <f>'[1]ALL COUNCIL DATA'!E6</f>
        <v>F</v>
      </c>
      <c r="F6" s="97" t="str">
        <f>'[1]ALL COUNCIL DATA'!F6</f>
        <v>CEO</v>
      </c>
      <c r="G6" s="98" t="str">
        <f>'[1]ALL COUNCIL DATA'!G6</f>
        <v>Chief Executive Officer</v>
      </c>
      <c r="H6" s="70" t="str">
        <f>'[1]ALL COUNCIL DATA'!H6</f>
        <v>Cr Tom Melican</v>
      </c>
      <c r="I6" s="71" t="str">
        <f>'[1]ALL COUNCIL DATA'!I6</f>
        <v>Cr Melican</v>
      </c>
      <c r="J6" s="49" t="str">
        <f>'[1]ALL COUNCIL DATA'!J6</f>
        <v>Mayor</v>
      </c>
      <c r="K6" s="72" t="str">
        <f>'[1]ALL COUNCIL DATA'!K6</f>
        <v>M</v>
      </c>
      <c r="L6" s="72" t="str">
        <f>'[1]ALL COUNCIL DATA'!L6</f>
        <v>4th</v>
      </c>
      <c r="M6" s="72">
        <f>'[1]ALL COUNCIL DATA'!M6</f>
        <v>2024</v>
      </c>
      <c r="N6" s="71" t="str">
        <f>'[1]ALL COUNCIL DATA'!N6</f>
        <v>Cr Rick Garotti</v>
      </c>
      <c r="O6" s="73" t="str">
        <f>'[1]ALL COUNCIL DATA'!O6</f>
        <v>M</v>
      </c>
      <c r="P6" s="62" t="str">
        <f>'[1]ALL COUNCIL DATA'!P6</f>
        <v>PO Box 94</v>
      </c>
      <c r="Q6" s="63" t="str">
        <f>'[1]ALL COUNCIL DATA'!Q6</f>
        <v>GREENSBOROUGH</v>
      </c>
      <c r="R6" s="58">
        <f>'[1]ALL COUNCIL DATA'!R6</f>
        <v>3088</v>
      </c>
      <c r="S6" s="102">
        <f>'[1]ALL COUNCIL DATA'!S6</f>
        <v>0</v>
      </c>
      <c r="T6" s="55" t="str">
        <f>'[1]ALL COUNCIL DATA'!T6</f>
        <v>1 Flintoff Street</v>
      </c>
      <c r="U6" s="55" t="str">
        <f>'[1]ALL COUNCIL DATA'!U6</f>
        <v>GREENSBOROUGH</v>
      </c>
      <c r="V6" s="69">
        <f>'[1]ALL COUNCIL DATA'!V6</f>
        <v>3088</v>
      </c>
      <c r="W6" s="67" t="str">
        <f>'[1]ALL COUNCIL DATA'!W6</f>
        <v>9490 4222</v>
      </c>
      <c r="X6" s="68" t="str">
        <f>'[1]ALL COUNCIL DATA'!X6</f>
        <v>9499 9475</v>
      </c>
      <c r="Y6" s="54" t="str">
        <f>'[1]ALL COUNCIL DATA'!Y6</f>
        <v>enquiries@banyule.vic.gov.au</v>
      </c>
      <c r="Z6" s="57" t="str">
        <f>'[1]ALL COUNCIL DATA'!Z6</f>
        <v>www.banyule.vic.gov.au</v>
      </c>
    </row>
    <row r="7" spans="1:26" ht="16" customHeight="1" x14ac:dyDescent="0.25">
      <c r="A7" s="32" t="s">
        <v>29</v>
      </c>
      <c r="B7" s="92" t="str">
        <f>'[1]ALL COUNCIL DATA'!B7</f>
        <v xml:space="preserve"> </v>
      </c>
      <c r="C7" s="55" t="str">
        <f>'[1]ALL COUNCIL DATA'!C7</f>
        <v>Mr Greg Box</v>
      </c>
      <c r="D7" s="55" t="str">
        <f>'[1]ALL COUNCIL DATA'!D7</f>
        <v>Mr Box</v>
      </c>
      <c r="E7" s="56" t="str">
        <f>'[1]ALL COUNCIL DATA'!E7</f>
        <v>M</v>
      </c>
      <c r="F7" s="56" t="str">
        <f>'[1]ALL COUNCIL DATA'!F7</f>
        <v>CEO</v>
      </c>
      <c r="G7" s="57" t="str">
        <f>'[1]ALL COUNCIL DATA'!G7</f>
        <v>Chief Executive Officer</v>
      </c>
      <c r="H7" s="114" t="str">
        <f>'[1]ALL COUNCIL DATA'!H7</f>
        <v>Cr Clare Le Serve</v>
      </c>
      <c r="I7" s="112" t="str">
        <f>'[1]ALL COUNCIL DATA'!I7</f>
        <v>Cr Le Serve</v>
      </c>
      <c r="J7" s="117" t="str">
        <f>'[1]ALL COUNCIL DATA'!J7</f>
        <v>Mayor</v>
      </c>
      <c r="K7" s="118" t="str">
        <f>'[1]ALL COUNCIL DATA'!K7</f>
        <v>F</v>
      </c>
      <c r="L7" s="118" t="str">
        <f>'[1]ALL COUNCIL DATA'!L7</f>
        <v>2nd</v>
      </c>
      <c r="M7" s="118">
        <f>'[1]ALL COUNCIL DATA'!M7</f>
        <v>2024</v>
      </c>
      <c r="N7" s="112" t="str">
        <f>'[1]ALL COUNCIL DATA'!N7</f>
        <v>Cr Rochelle Halstead</v>
      </c>
      <c r="O7" s="113" t="str">
        <f>'[1]ALL COUNCIL DATA'!O7</f>
        <v>F</v>
      </c>
      <c r="P7" s="62" t="str">
        <f>'[1]ALL COUNCIL DATA'!P7</f>
        <v>PO Box 118</v>
      </c>
      <c r="Q7" s="63" t="str">
        <f>'[1]ALL COUNCIL DATA'!Q7</f>
        <v>WONTHAGGI</v>
      </c>
      <c r="R7" s="58">
        <f>'[1]ALL COUNCIL DATA'!R7</f>
        <v>3995</v>
      </c>
      <c r="S7" s="102">
        <f>'[1]ALL COUNCIL DATA'!S7</f>
        <v>0</v>
      </c>
      <c r="T7" s="55" t="str">
        <f>'[1]ALL COUNCIL DATA'!T7</f>
        <v>76 McBride Avenue</v>
      </c>
      <c r="U7" s="55" t="str">
        <f>'[1]ALL COUNCIL DATA'!U7</f>
        <v>WONTHAGGI</v>
      </c>
      <c r="V7" s="69">
        <f>'[1]ALL COUNCIL DATA'!V7</f>
        <v>3995</v>
      </c>
      <c r="W7" s="67" t="str">
        <f>'[1]ALL COUNCIL DATA'!W7</f>
        <v>1300 BCOAST (226278) or 5671 2211</v>
      </c>
      <c r="X7" s="68" t="str">
        <f>'[1]ALL COUNCIL DATA'!X7</f>
        <v>5671 2222</v>
      </c>
      <c r="Y7" s="54" t="str">
        <f>'[1]ALL COUNCIL DATA'!Y7</f>
        <v>basscoast@basscoast.vic.gov.au</v>
      </c>
      <c r="Z7" s="57" t="str">
        <f>'[1]ALL COUNCIL DATA'!Z7</f>
        <v>www.basscoast.vic.gov.au</v>
      </c>
    </row>
    <row r="8" spans="1:26" ht="16" customHeight="1" x14ac:dyDescent="0.25">
      <c r="A8" s="32" t="s">
        <v>30</v>
      </c>
      <c r="B8" s="92" t="str">
        <f>'[1]ALL COUNCIL DATA'!B8</f>
        <v xml:space="preserve"> </v>
      </c>
      <c r="C8" s="55" t="str">
        <f>'[1]ALL COUNCIL DATA'!C8</f>
        <v>Mr Mark Dupe</v>
      </c>
      <c r="D8" s="55" t="str">
        <f>'[1]ALL COUNCIL DATA'!D8</f>
        <v>Mr Dupe</v>
      </c>
      <c r="E8" s="56" t="str">
        <f>'[1]ALL COUNCIL DATA'!E8</f>
        <v>M</v>
      </c>
      <c r="F8" s="56" t="str">
        <f>'[1]ALL COUNCIL DATA'!F8</f>
        <v>CEO</v>
      </c>
      <c r="G8" s="57" t="str">
        <f>'[1]ALL COUNCIL DATA'!G8</f>
        <v>Chief Executive Officer</v>
      </c>
      <c r="H8" s="114" t="str">
        <f>'[1]ALL COUNCIL DATA'!H8</f>
        <v>Cr Annemarie McCabe</v>
      </c>
      <c r="I8" s="112" t="str">
        <f>'[1]ALL COUNCIL DATA'!I8</f>
        <v>Cr McCabe</v>
      </c>
      <c r="J8" s="117" t="str">
        <f>'[1]ALL COUNCIL DATA'!J8</f>
        <v>Mayor</v>
      </c>
      <c r="K8" s="118" t="str">
        <f>'[1]ALL COUNCIL DATA'!K8</f>
        <v>F</v>
      </c>
      <c r="L8" s="118" t="str">
        <f>'[1]ALL COUNCIL DATA'!L8</f>
        <v>2nd</v>
      </c>
      <c r="M8" s="118">
        <f>'[1]ALL COUNCIL DATA'!M8</f>
        <v>2024</v>
      </c>
      <c r="N8" s="112" t="str">
        <f>'[1]ALL COUNCIL DATA'!N8</f>
        <v>Cr Tricia Jones</v>
      </c>
      <c r="O8" s="113" t="str">
        <f>'[1]ALL COUNCIL DATA'!O8</f>
        <v>F</v>
      </c>
      <c r="P8" s="62" t="str">
        <f>'[1]ALL COUNCIL DATA'!P8</f>
        <v>PO Box 304</v>
      </c>
      <c r="Q8" s="63" t="str">
        <f>'[1]ALL COUNCIL DATA'!Q8</f>
        <v>WARRAGUL</v>
      </c>
      <c r="R8" s="58">
        <f>'[1]ALL COUNCIL DATA'!R8</f>
        <v>3820</v>
      </c>
      <c r="S8" s="102">
        <f>'[1]ALL COUNCIL DATA'!S8</f>
        <v>0</v>
      </c>
      <c r="T8" s="55" t="str">
        <f>'[1]ALL COUNCIL DATA'!T8</f>
        <v>33 Young Street</v>
      </c>
      <c r="U8" s="55" t="str">
        <f>'[1]ALL COUNCIL DATA'!U8</f>
        <v>DROUIN</v>
      </c>
      <c r="V8" s="69">
        <f>'[1]ALL COUNCIL DATA'!V8</f>
        <v>3818</v>
      </c>
      <c r="W8" s="67" t="str">
        <f>'[1]ALL COUNCIL DATA'!W8</f>
        <v>5624 2411</v>
      </c>
      <c r="X8" s="68" t="str">
        <f>'[1]ALL COUNCIL DATA'!X8</f>
        <v>5622 3654</v>
      </c>
      <c r="Y8" s="54" t="str">
        <f>'[1]ALL COUNCIL DATA'!Y8</f>
        <v>bawbaw@bawbawshire.vic.gov.au</v>
      </c>
      <c r="Z8" s="57" t="str">
        <f>'[1]ALL COUNCIL DATA'!Z8</f>
        <v>www.bawbawshire.vic.gov.au</v>
      </c>
    </row>
    <row r="9" spans="1:26" ht="16" customHeight="1" x14ac:dyDescent="0.25">
      <c r="A9" s="32" t="s">
        <v>31</v>
      </c>
      <c r="B9" s="92" t="str">
        <f>'[1]ALL COUNCIL DATA'!B9</f>
        <v xml:space="preserve"> </v>
      </c>
      <c r="C9" s="55" t="str">
        <f>'[1]ALL COUNCIL DATA'!C9</f>
        <v>Mr Mick Cummins</v>
      </c>
      <c r="D9" s="55" t="str">
        <f>'[1]ALL COUNCIL DATA'!D9</f>
        <v>Mr Cummins</v>
      </c>
      <c r="E9" s="56" t="str">
        <f>'[1]ALL COUNCIL DATA'!E9</f>
        <v>M</v>
      </c>
      <c r="F9" s="56" t="str">
        <f>'[1]ALL COUNCIL DATA'!F9</f>
        <v>CEO</v>
      </c>
      <c r="G9" s="57" t="str">
        <f>'[1]ALL COUNCIL DATA'!G9</f>
        <v>Chief Executive Officer</v>
      </c>
      <c r="H9" s="114" t="str">
        <f>'[1]ALL COUNCIL DATA'!H9</f>
        <v>Cr Fiona Stitfold</v>
      </c>
      <c r="I9" s="112" t="str">
        <f>'[1]ALL COUNCIL DATA'!I9</f>
        <v>Cr Stitfold</v>
      </c>
      <c r="J9" s="117" t="str">
        <f>'[1]ALL COUNCIL DATA'!J9</f>
        <v>Mayor</v>
      </c>
      <c r="K9" s="118" t="str">
        <f>'[1]ALL COUNCIL DATA'!K9</f>
        <v>F</v>
      </c>
      <c r="L9" s="118" t="str">
        <f>'[1]ALL COUNCIL DATA'!L9</f>
        <v>1st</v>
      </c>
      <c r="M9" s="118">
        <f>'[1]ALL COUNCIL DATA'!M9</f>
        <v>2024</v>
      </c>
      <c r="N9" s="71" t="str">
        <f>'[1]ALL COUNCIL DATA'!N9</f>
        <v>Cr Alex del Porto</v>
      </c>
      <c r="O9" s="73" t="str">
        <f>'[1]ALL COUNCIL DATA'!O9</f>
        <v>M</v>
      </c>
      <c r="P9" s="62" t="str">
        <f>'[1]ALL COUNCIL DATA'!P9</f>
        <v>PO Box 27</v>
      </c>
      <c r="Q9" s="63" t="str">
        <f>'[1]ALL COUNCIL DATA'!Q9</f>
        <v>SANDRINGHAM</v>
      </c>
      <c r="R9" s="58">
        <f>'[1]ALL COUNCIL DATA'!R9</f>
        <v>3191</v>
      </c>
      <c r="S9" s="102">
        <f>'[1]ALL COUNCIL DATA'!S9</f>
        <v>0</v>
      </c>
      <c r="T9" s="55" t="str">
        <f>'[1]ALL COUNCIL DATA'!T9</f>
        <v>76 Royal Avenue</v>
      </c>
      <c r="U9" s="55" t="str">
        <f>'[1]ALL COUNCIL DATA'!U9</f>
        <v>SANDRINGHAM</v>
      </c>
      <c r="V9" s="69">
        <f>'[1]ALL COUNCIL DATA'!V9</f>
        <v>3191</v>
      </c>
      <c r="W9" s="67" t="str">
        <f>'[1]ALL COUNCIL DATA'!W9</f>
        <v>9599 4444</v>
      </c>
      <c r="X9" s="68" t="str">
        <f>'[1]ALL COUNCIL DATA'!X9</f>
        <v>9598 4474</v>
      </c>
      <c r="Y9" s="54" t="str">
        <f>'[1]ALL COUNCIL DATA'!Y9</f>
        <v>enquiries@bayside.vic.gov.au</v>
      </c>
      <c r="Z9" s="57" t="str">
        <f>'[1]ALL COUNCIL DATA'!Z9</f>
        <v>www.bayside.vic.gov.au</v>
      </c>
    </row>
    <row r="10" spans="1:26" ht="16" customHeight="1" x14ac:dyDescent="0.25">
      <c r="A10" s="32" t="s">
        <v>32</v>
      </c>
      <c r="B10" s="92" t="str">
        <f>'[1]ALL COUNCIL DATA'!B10</f>
        <v xml:space="preserve"> </v>
      </c>
      <c r="C10" s="55" t="str">
        <f>'[1]ALL COUNCIL DATA'!C10</f>
        <v xml:space="preserve">Mr Dominic Testoni </v>
      </c>
      <c r="D10" s="55" t="str">
        <f>'[1]ALL COUNCIL DATA'!D10</f>
        <v xml:space="preserve">Mr Testoni </v>
      </c>
      <c r="E10" s="56" t="str">
        <f>'[1]ALL COUNCIL DATA'!E10</f>
        <v>M</v>
      </c>
      <c r="F10" s="56" t="str">
        <f>'[1]ALL COUNCIL DATA'!F10</f>
        <v>CEO</v>
      </c>
      <c r="G10" s="57" t="str">
        <f>'[1]ALL COUNCIL DATA'!G10</f>
        <v>Chief Executive Officer</v>
      </c>
      <c r="H10" s="70" t="str">
        <f>'[1]ALL COUNCIL DATA'!H10</f>
        <v>Cr Danny Claridge</v>
      </c>
      <c r="I10" s="71" t="str">
        <f>'[1]ALL COUNCIL DATA'!I10</f>
        <v>Cr Claridge</v>
      </c>
      <c r="J10" s="49" t="str">
        <f>'[1]ALL COUNCIL DATA'!J10</f>
        <v>Mayor</v>
      </c>
      <c r="K10" s="72" t="str">
        <f>'[1]ALL COUNCIL DATA'!K10</f>
        <v>M</v>
      </c>
      <c r="L10" s="72" t="str">
        <f>'[1]ALL COUNCIL DATA'!L10</f>
        <v>3rd</v>
      </c>
      <c r="M10" s="72">
        <f>'[1]ALL COUNCIL DATA'!M10</f>
        <v>2024</v>
      </c>
      <c r="N10" s="71" t="str">
        <f>'[1]ALL COUNCIL DATA'!N10</f>
        <v>Cr Justin King</v>
      </c>
      <c r="O10" s="73" t="str">
        <f>'[1]ALL COUNCIL DATA'!O10</f>
        <v>M</v>
      </c>
      <c r="P10" s="62" t="str">
        <f>'[1]ALL COUNCIL DATA'!P10</f>
        <v>PO Box 227</v>
      </c>
      <c r="Q10" s="63" t="str">
        <f>'[1]ALL COUNCIL DATA'!Q10</f>
        <v>BENALLA</v>
      </c>
      <c r="R10" s="58">
        <f>'[1]ALL COUNCIL DATA'!R10</f>
        <v>3671</v>
      </c>
      <c r="S10" s="102">
        <f>'[1]ALL COUNCIL DATA'!S10</f>
        <v>0</v>
      </c>
      <c r="T10" s="55" t="str">
        <f>'[1]ALL COUNCIL DATA'!T10</f>
        <v>1 Bridge Street East</v>
      </c>
      <c r="U10" s="55" t="str">
        <f>'[1]ALL COUNCIL DATA'!U10</f>
        <v>BENALLA</v>
      </c>
      <c r="V10" s="69">
        <f>'[1]ALL COUNCIL DATA'!V10</f>
        <v>3672</v>
      </c>
      <c r="W10" s="67" t="str">
        <f>'[1]ALL COUNCIL DATA'!W10</f>
        <v>5760 2600</v>
      </c>
      <c r="X10" s="68" t="str">
        <f>'[1]ALL COUNCIL DATA'!X10</f>
        <v>5762 5537</v>
      </c>
      <c r="Y10" s="54" t="str">
        <f>'[1]ALL COUNCIL DATA'!Y10</f>
        <v>council@benalla.vic.gov.au</v>
      </c>
      <c r="Z10" s="57" t="str">
        <f>'[1]ALL COUNCIL DATA'!Z10</f>
        <v>www.benalla.vic.gov.au</v>
      </c>
    </row>
    <row r="11" spans="1:26" ht="16" customHeight="1" x14ac:dyDescent="0.25">
      <c r="A11" s="32" t="s">
        <v>33</v>
      </c>
      <c r="B11" s="92" t="str">
        <f>'[1]ALL COUNCIL DATA'!B11</f>
        <v xml:space="preserve"> </v>
      </c>
      <c r="C11" s="55" t="str">
        <f>'[1]ALL COUNCIL DATA'!C11</f>
        <v>Mr Phillip Storer</v>
      </c>
      <c r="D11" s="55" t="str">
        <f>'[1]ALL COUNCIL DATA'!D11</f>
        <v>Mr Storer</v>
      </c>
      <c r="E11" s="56" t="str">
        <f>'[1]ALL COUNCIL DATA'!E11</f>
        <v>M</v>
      </c>
      <c r="F11" s="56" t="str">
        <f>'[1]ALL COUNCIL DATA'!F11</f>
        <v>CEO</v>
      </c>
      <c r="G11" s="57" t="str">
        <f>'[1]ALL COUNCIL DATA'!G11</f>
        <v>Chief Executive Officer</v>
      </c>
      <c r="H11" s="114" t="str">
        <f>'[1]ALL COUNCIL DATA'!H11</f>
        <v>Cr Lisa Hollingsworth</v>
      </c>
      <c r="I11" s="112" t="str">
        <f>'[1]ALL COUNCIL DATA'!I11</f>
        <v>Cr Hollingsworth</v>
      </c>
      <c r="J11" s="117" t="str">
        <f>'[1]ALL COUNCIL DATA'!J11</f>
        <v>Mayor</v>
      </c>
      <c r="K11" s="118" t="str">
        <f>'[1]ALL COUNCIL DATA'!K11</f>
        <v>F</v>
      </c>
      <c r="L11" s="118" t="str">
        <f>'[1]ALL COUNCIL DATA'!L11</f>
        <v>1st</v>
      </c>
      <c r="M11" s="118">
        <f>'[1]ALL COUNCIL DATA'!M11</f>
        <v>2024</v>
      </c>
      <c r="N11" s="112" t="str">
        <f>'[1]ALL COUNCIL DATA'!N11</f>
        <v>Cr Felicity Sinfield</v>
      </c>
      <c r="O11" s="113" t="str">
        <f>'[1]ALL COUNCIL DATA'!O11</f>
        <v>F</v>
      </c>
      <c r="P11" s="62" t="str">
        <f>'[1]ALL COUNCIL DATA'!P11</f>
        <v>Private Bag 1</v>
      </c>
      <c r="Q11" s="63" t="str">
        <f>'[1]ALL COUNCIL DATA'!Q11</f>
        <v>CAMBERWELL</v>
      </c>
      <c r="R11" s="58">
        <f>'[1]ALL COUNCIL DATA'!R11</f>
        <v>3124</v>
      </c>
      <c r="S11" s="102">
        <f>'[1]ALL COUNCIL DATA'!S11</f>
        <v>0</v>
      </c>
      <c r="T11" s="55" t="str">
        <f>'[1]ALL COUNCIL DATA'!T11</f>
        <v>8 Inglesby Road</v>
      </c>
      <c r="U11" s="55" t="str">
        <f>'[1]ALL COUNCIL DATA'!U11</f>
        <v>CAMBERWELL</v>
      </c>
      <c r="V11" s="69">
        <f>'[1]ALL COUNCIL DATA'!V11</f>
        <v>3124</v>
      </c>
      <c r="W11" s="67" t="str">
        <f>'[1]ALL COUNCIL DATA'!W11</f>
        <v>9278 4444</v>
      </c>
      <c r="X11" s="68" t="str">
        <f>'[1]ALL COUNCIL DATA'!X11</f>
        <v>9278 4466</v>
      </c>
      <c r="Y11" s="54" t="str">
        <f>'[1]ALL COUNCIL DATA'!Y11</f>
        <v>boroondara@boroondara.vic.gov.au</v>
      </c>
      <c r="Z11" s="57" t="str">
        <f>'[1]ALL COUNCIL DATA'!Z11</f>
        <v>www.boroondara.vic.gov.au</v>
      </c>
    </row>
    <row r="12" spans="1:26" ht="16" customHeight="1" x14ac:dyDescent="0.25">
      <c r="A12" s="32" t="s">
        <v>34</v>
      </c>
      <c r="B12" s="92" t="str">
        <f>'[1]ALL COUNCIL DATA'!B12</f>
        <v xml:space="preserve"> </v>
      </c>
      <c r="C12" s="96" t="str">
        <f>'[1]ALL COUNCIL DATA'!C12</f>
        <v>Ms Fiona Blair</v>
      </c>
      <c r="D12" s="96" t="str">
        <f>'[1]ALL COUNCIL DATA'!D12</f>
        <v>Ms Blair</v>
      </c>
      <c r="E12" s="97" t="str">
        <f>'[1]ALL COUNCIL DATA'!E12</f>
        <v>F</v>
      </c>
      <c r="F12" s="97" t="str">
        <f>'[1]ALL COUNCIL DATA'!F12</f>
        <v>CEO</v>
      </c>
      <c r="G12" s="98" t="str">
        <f>'[1]ALL COUNCIL DATA'!G12</f>
        <v>Chief Executive Officer</v>
      </c>
      <c r="H12" s="114" t="str">
        <f>'[1]ALL COUNCIL DATA'!H12</f>
        <v>Cr Ranka Rasic</v>
      </c>
      <c r="I12" s="112" t="str">
        <f>'[1]ALL COUNCIL DATA'!I12</f>
        <v>Cr Rasic</v>
      </c>
      <c r="J12" s="117" t="str">
        <f>'[1]ALL COUNCIL DATA'!J12</f>
        <v>Mayor</v>
      </c>
      <c r="K12" s="118" t="str">
        <f>'[1]ALL COUNCIL DATA'!K12</f>
        <v>F</v>
      </c>
      <c r="L12" s="118" t="str">
        <f>'[1]ALL COUNCIL DATA'!L12</f>
        <v>2nd</v>
      </c>
      <c r="M12" s="118">
        <f>'[1]ALL COUNCIL DATA'!M12</f>
        <v>2024</v>
      </c>
      <c r="N12" s="112" t="str">
        <f>'[1]ALL COUNCIL DATA'!N12</f>
        <v>Cr Jae Papalia</v>
      </c>
      <c r="O12" s="113" t="str">
        <f>'[1]ALL COUNCIL DATA'!O12</f>
        <v>F</v>
      </c>
      <c r="P12" s="62" t="str">
        <f>'[1]ALL COUNCIL DATA'!P12</f>
        <v>PO Box 70</v>
      </c>
      <c r="Q12" s="63" t="str">
        <f>'[1]ALL COUNCIL DATA'!Q12</f>
        <v>SUNSHINE</v>
      </c>
      <c r="R12" s="58">
        <f>'[1]ALL COUNCIL DATA'!R12</f>
        <v>3020</v>
      </c>
      <c r="S12" s="102">
        <f>'[1]ALL COUNCIL DATA'!S12</f>
        <v>0</v>
      </c>
      <c r="T12" s="55" t="str">
        <f>'[1]ALL COUNCIL DATA'!T12</f>
        <v>Brimbank Community &amp; Civic Centre, 301 Hampshire Rd</v>
      </c>
      <c r="U12" s="55" t="str">
        <f>'[1]ALL COUNCIL DATA'!U12</f>
        <v>SUNSHINE</v>
      </c>
      <c r="V12" s="69">
        <f>'[1]ALL COUNCIL DATA'!V12</f>
        <v>3020</v>
      </c>
      <c r="W12" s="67" t="str">
        <f>'[1]ALL COUNCIL DATA'!W12</f>
        <v>9249 4000</v>
      </c>
      <c r="X12" s="68" t="str">
        <f>'[1]ALL COUNCIL DATA'!X12</f>
        <v>9249 4351</v>
      </c>
      <c r="Y12" s="54" t="str">
        <f>'[1]ALL COUNCIL DATA'!Y12</f>
        <v>info@brimbank.vic.gov.au</v>
      </c>
      <c r="Z12" s="57" t="str">
        <f>'[1]ALL COUNCIL DATA'!Z12</f>
        <v>www.brimbank.vic.gov.au</v>
      </c>
    </row>
    <row r="13" spans="1:26" ht="16" customHeight="1" x14ac:dyDescent="0.25">
      <c r="A13" s="32" t="s">
        <v>35</v>
      </c>
      <c r="B13" s="92" t="str">
        <f>'[1]ALL COUNCIL DATA'!B13</f>
        <v xml:space="preserve"> </v>
      </c>
      <c r="C13" s="55" t="str">
        <f>'[1]ALL COUNCIL DATA'!C13</f>
        <v>Mr Wayne O'Toole</v>
      </c>
      <c r="D13" s="55" t="str">
        <f>'[1]ALL COUNCIL DATA'!D13</f>
        <v>Mr O'Toole</v>
      </c>
      <c r="E13" s="56" t="str">
        <f>'[1]ALL COUNCIL DATA'!E13</f>
        <v>M</v>
      </c>
      <c r="F13" s="56" t="str">
        <f>'[1]ALL COUNCIL DATA'!F13</f>
        <v>CEO</v>
      </c>
      <c r="G13" s="57" t="str">
        <f>'[1]ALL COUNCIL DATA'!G13</f>
        <v>Chief Executive Officer</v>
      </c>
      <c r="H13" s="70" t="str">
        <f>'[1]ALL COUNCIL DATA'!H13</f>
        <v>Cr Alan Getley</v>
      </c>
      <c r="I13" s="71" t="str">
        <f>'[1]ALL COUNCIL DATA'!I13</f>
        <v>Cr Getley</v>
      </c>
      <c r="J13" s="49" t="str">
        <f>'[1]ALL COUNCIL DATA'!J13</f>
        <v>Mayor</v>
      </c>
      <c r="K13" s="72" t="str">
        <f>'[1]ALL COUNCIL DATA'!K13</f>
        <v>M</v>
      </c>
      <c r="L13" s="72" t="str">
        <f>'[1]ALL COUNCIL DATA'!L13</f>
        <v>2nd</v>
      </c>
      <c r="M13" s="72">
        <f>'[1]ALL COUNCIL DATA'!M13</f>
        <v>2024</v>
      </c>
      <c r="N13" s="112" t="str">
        <f>'[1]ALL COUNCIL DATA'!N13</f>
        <v>Cr Bronwyn Simpson</v>
      </c>
      <c r="O13" s="113" t="str">
        <f>'[1]ALL COUNCIL DATA'!O13</f>
        <v>F</v>
      </c>
      <c r="P13" s="62" t="str">
        <f>'[1]ALL COUNCIL DATA'!P13</f>
        <v>PO Box 1</v>
      </c>
      <c r="Q13" s="63" t="str">
        <f>'[1]ALL COUNCIL DATA'!Q13</f>
        <v>WYCHEPROOF</v>
      </c>
      <c r="R13" s="58">
        <f>'[1]ALL COUNCIL DATA'!R13</f>
        <v>3527</v>
      </c>
      <c r="S13" s="102">
        <f>'[1]ALL COUNCIL DATA'!S13</f>
        <v>0</v>
      </c>
      <c r="T13" s="55" t="str">
        <f>'[1]ALL COUNCIL DATA'!T13</f>
        <v>367 Broadway</v>
      </c>
      <c r="U13" s="55" t="str">
        <f>'[1]ALL COUNCIL DATA'!U13</f>
        <v>WYCHEPROOF</v>
      </c>
      <c r="V13" s="69">
        <f>'[1]ALL COUNCIL DATA'!V13</f>
        <v>3527</v>
      </c>
      <c r="W13" s="67" t="str">
        <f>'[1]ALL COUNCIL DATA'!W13</f>
        <v>1300 520 520</v>
      </c>
      <c r="X13" s="68" t="str">
        <f>'[1]ALL COUNCIL DATA'!X13</f>
        <v>5493 7395</v>
      </c>
      <c r="Y13" s="54" t="str">
        <f>'[1]ALL COUNCIL DATA'!Y13</f>
        <v>buloke@buloke.vic.gov.au</v>
      </c>
      <c r="Z13" s="57" t="str">
        <f>'[1]ALL COUNCIL DATA'!Z13</f>
        <v>www.buloke.vic.gov.au</v>
      </c>
    </row>
    <row r="14" spans="1:26" ht="16" customHeight="1" x14ac:dyDescent="0.25">
      <c r="A14" s="32" t="s">
        <v>36</v>
      </c>
      <c r="B14" s="92" t="str">
        <f>'[1]ALL COUNCIL DATA'!B14</f>
        <v xml:space="preserve"> </v>
      </c>
      <c r="C14" s="96" t="str">
        <f>'[1]ALL COUNCIL DATA'!C14</f>
        <v>Ms Pauline Gordon</v>
      </c>
      <c r="D14" s="96" t="str">
        <f>'[1]ALL COUNCIL DATA'!D14</f>
        <v>Ms Gordon</v>
      </c>
      <c r="E14" s="97" t="str">
        <f>'[1]ALL COUNCIL DATA'!E14</f>
        <v>F</v>
      </c>
      <c r="F14" s="97" t="str">
        <f>'[1]ALL COUNCIL DATA'!F14</f>
        <v>CEO</v>
      </c>
      <c r="G14" s="98" t="str">
        <f>'[1]ALL COUNCIL DATA'!G14</f>
        <v>Chief Executive Officer</v>
      </c>
      <c r="H14" s="70" t="str">
        <f>'[1]ALL COUNCIL DATA'!H14</f>
        <v>Cr Rob Amos</v>
      </c>
      <c r="I14" s="71" t="str">
        <f>'[1]ALL COUNCIL DATA'!I14</f>
        <v>Cr Amos</v>
      </c>
      <c r="J14" s="49" t="str">
        <f>'[1]ALL COUNCIL DATA'!J14</f>
        <v>Mayor</v>
      </c>
      <c r="K14" s="72" t="str">
        <f>'[1]ALL COUNCIL DATA'!K14</f>
        <v>M</v>
      </c>
      <c r="L14" s="72" t="str">
        <f>'[1]ALL COUNCIL DATA'!L14</f>
        <v>2nd</v>
      </c>
      <c r="M14" s="72">
        <f>'[1]ALL COUNCIL DATA'!M14</f>
        <v>2024</v>
      </c>
      <c r="N14" s="71" t="str">
        <f>'[1]ALL COUNCIL DATA'!N14</f>
        <v>Cr Tony Marwood</v>
      </c>
      <c r="O14" s="73" t="str">
        <f>'[1]ALL COUNCIL DATA'!O14</f>
        <v>M</v>
      </c>
      <c r="P14" s="62" t="str">
        <f>'[1]ALL COUNCIL DATA'!P14</f>
        <v>PO Box 35</v>
      </c>
      <c r="Q14" s="63" t="str">
        <f>'[1]ALL COUNCIL DATA'!Q14</f>
        <v>ECHUCA</v>
      </c>
      <c r="R14" s="58">
        <f>'[1]ALL COUNCIL DATA'!R14</f>
        <v>3564</v>
      </c>
      <c r="S14" s="102">
        <f>'[1]ALL COUNCIL DATA'!S14</f>
        <v>0</v>
      </c>
      <c r="T14" s="55" t="str">
        <f>'[1]ALL COUNCIL DATA'!T14</f>
        <v>Cnr Hare &amp; Heygarth Streets</v>
      </c>
      <c r="U14" s="55" t="str">
        <f>'[1]ALL COUNCIL DATA'!U14</f>
        <v>ECHUCA</v>
      </c>
      <c r="V14" s="69">
        <f>'[1]ALL COUNCIL DATA'!V14</f>
        <v>3564</v>
      </c>
      <c r="W14" s="67" t="str">
        <f>'[1]ALL COUNCIL DATA'!W14</f>
        <v>5481 2200</v>
      </c>
      <c r="X14" s="68" t="str">
        <f>'[1]ALL COUNCIL DATA'!X14</f>
        <v>5481 2290</v>
      </c>
      <c r="Y14" s="54" t="str">
        <f>'[1]ALL COUNCIL DATA'!Y14</f>
        <v>shire@campaspe.vic.gov.au</v>
      </c>
      <c r="Z14" s="57" t="str">
        <f>'[1]ALL COUNCIL DATA'!Z14</f>
        <v>www.campaspe.vic.gov.au</v>
      </c>
    </row>
    <row r="15" spans="1:26" ht="16" customHeight="1" x14ac:dyDescent="0.25">
      <c r="A15" s="32" t="s">
        <v>37</v>
      </c>
      <c r="B15" s="92" t="str">
        <f>'[1]ALL COUNCIL DATA'!B15</f>
        <v xml:space="preserve"> </v>
      </c>
      <c r="C15" s="96" t="str">
        <f>'[1]ALL COUNCIL DATA'!C15</f>
        <v>Ms Carol Jeffs</v>
      </c>
      <c r="D15" s="96" t="str">
        <f>'[1]ALL COUNCIL DATA'!D15</f>
        <v>Ms Jeffs</v>
      </c>
      <c r="E15" s="97" t="str">
        <f>'[1]ALL COUNCIL DATA'!E15</f>
        <v>F</v>
      </c>
      <c r="F15" s="97" t="str">
        <f>'[1]ALL COUNCIL DATA'!F15</f>
        <v>CEO</v>
      </c>
      <c r="G15" s="98" t="str">
        <f>'[1]ALL COUNCIL DATA'!G15</f>
        <v>Chief Executive Officer</v>
      </c>
      <c r="H15" s="70" t="str">
        <f>'[1]ALL COUNCIL DATA'!H15</f>
        <v>Cr Jack Kowarzik</v>
      </c>
      <c r="I15" s="71" t="str">
        <f>'[1]ALL COUNCIL DATA'!I15</f>
        <v>Cr Kowarzik</v>
      </c>
      <c r="J15" s="49" t="str">
        <f>'[1]ALL COUNCIL DATA'!J15</f>
        <v>Mayor</v>
      </c>
      <c r="K15" s="72" t="str">
        <f>'[1]ALL COUNCIL DATA'!K15</f>
        <v>M</v>
      </c>
      <c r="L15" s="72" t="str">
        <f>'[1]ALL COUNCIL DATA'!L15</f>
        <v>1st</v>
      </c>
      <c r="M15" s="72">
        <f>'[1]ALL COUNCIL DATA'!M15</f>
        <v>2024</v>
      </c>
      <c r="N15" s="71" t="str">
        <f>'[1]ALL COUNCIL DATA'!N15</f>
        <v>Cr Graeme Moore</v>
      </c>
      <c r="O15" s="73" t="str">
        <f>'[1]ALL COUNCIL DATA'!O15</f>
        <v>M</v>
      </c>
      <c r="P15" s="62" t="str">
        <f>'[1]ALL COUNCIL DATA'!P15</f>
        <v>PO Box 7</v>
      </c>
      <c r="Q15" s="63" t="str">
        <f>'[1]ALL COUNCIL DATA'!Q15</f>
        <v>PAKENHAM</v>
      </c>
      <c r="R15" s="58">
        <f>'[1]ALL COUNCIL DATA'!R15</f>
        <v>3810</v>
      </c>
      <c r="S15" s="102">
        <f>'[1]ALL COUNCIL DATA'!S15</f>
        <v>0</v>
      </c>
      <c r="T15" s="55" t="str">
        <f>'[1]ALL COUNCIL DATA'!T15</f>
        <v>20 Siding Avenue</v>
      </c>
      <c r="U15" s="55" t="str">
        <f>'[1]ALL COUNCIL DATA'!U15</f>
        <v>OFFICER</v>
      </c>
      <c r="V15" s="69">
        <f>'[1]ALL COUNCIL DATA'!V15</f>
        <v>3809</v>
      </c>
      <c r="W15" s="67" t="str">
        <f>'[1]ALL COUNCIL DATA'!W15</f>
        <v>1300 787 624</v>
      </c>
      <c r="X15" s="68" t="str">
        <f>'[1]ALL COUNCIL DATA'!X15</f>
        <v xml:space="preserve"> </v>
      </c>
      <c r="Y15" s="54" t="str">
        <f>'[1]ALL COUNCIL DATA'!Y15</f>
        <v>mail@cardinia.vic.gov.au</v>
      </c>
      <c r="Z15" s="57" t="str">
        <f>'[1]ALL COUNCIL DATA'!Z15</f>
        <v>www.cardinia.vic.gov.au</v>
      </c>
    </row>
    <row r="16" spans="1:26" ht="16" customHeight="1" x14ac:dyDescent="0.25">
      <c r="A16" s="32" t="s">
        <v>38</v>
      </c>
      <c r="B16" s="92" t="str">
        <f>'[1]ALL COUNCIL DATA'!B16</f>
        <v xml:space="preserve"> </v>
      </c>
      <c r="C16" s="55" t="str">
        <f>'[1]ALL COUNCIL DATA'!C16</f>
        <v>Mr Glenn Patterson</v>
      </c>
      <c r="D16" s="55" t="str">
        <f>'[1]ALL COUNCIL DATA'!D16</f>
        <v>Mr Patterson</v>
      </c>
      <c r="E16" s="56" t="str">
        <f>'[1]ALL COUNCIL DATA'!E16</f>
        <v>M</v>
      </c>
      <c r="F16" s="56" t="str">
        <f>'[1]ALL COUNCIL DATA'!F16</f>
        <v>CEO</v>
      </c>
      <c r="G16" s="57" t="str">
        <f>'[1]ALL COUNCIL DATA'!G16</f>
        <v>Chief Executive Officer</v>
      </c>
      <c r="H16" s="77" t="str">
        <f>'[1]ALL COUNCIL DATA'!H16</f>
        <v>Ms Noelene Duff</v>
      </c>
      <c r="I16" s="78" t="str">
        <f>'[1]ALL COUNCIL DATA'!I16</f>
        <v>Ms Duff</v>
      </c>
      <c r="J16" s="79" t="str">
        <f>'[1]ALL COUNCIL DATA'!J16</f>
        <v>Administrator (Chair)</v>
      </c>
      <c r="K16" s="75"/>
      <c r="L16" s="75"/>
      <c r="M16" s="75"/>
      <c r="N16" s="74"/>
      <c r="O16" s="76"/>
      <c r="P16" s="62" t="str">
        <f>'[1]ALL COUNCIL DATA'!P16</f>
        <v>PO Box 1000</v>
      </c>
      <c r="Q16" s="63" t="str">
        <f>'[1]ALL COUNCIL DATA'!Q16</f>
        <v>NARRE WARREN</v>
      </c>
      <c r="R16" s="58">
        <f>'[1]ALL COUNCIL DATA'!R16</f>
        <v>3805</v>
      </c>
      <c r="S16" s="102">
        <f>'[1]ALL COUNCIL DATA'!S16</f>
        <v>0</v>
      </c>
      <c r="T16" s="55" t="str">
        <f>'[1]ALL COUNCIL DATA'!T16</f>
        <v>Bunjil Place, Patrick Northeast Drive</v>
      </c>
      <c r="U16" s="55" t="str">
        <f>'[1]ALL COUNCIL DATA'!U16</f>
        <v>NARRE WARREN</v>
      </c>
      <c r="V16" s="69">
        <f>'[1]ALL COUNCIL DATA'!V16</f>
        <v>3805</v>
      </c>
      <c r="W16" s="67" t="str">
        <f>'[1]ALL COUNCIL DATA'!W16</f>
        <v>9705 5200</v>
      </c>
      <c r="X16" s="68" t="str">
        <f>'[1]ALL COUNCIL DATA'!X16</f>
        <v>9704 9544</v>
      </c>
      <c r="Y16" s="54" t="str">
        <f>'[1]ALL COUNCIL DATA'!Y16</f>
        <v>caseycc@casey.vic.gov.au</v>
      </c>
      <c r="Z16" s="57" t="str">
        <f>'[1]ALL COUNCIL DATA'!Z16</f>
        <v>www.casey.vic.gov.au</v>
      </c>
    </row>
    <row r="17" spans="1:26" ht="16" customHeight="1" x14ac:dyDescent="0.25">
      <c r="A17" s="32" t="s">
        <v>39</v>
      </c>
      <c r="B17" s="92" t="str">
        <f>'[1]ALL COUNCIL DATA'!B17</f>
        <v xml:space="preserve"> </v>
      </c>
      <c r="C17" s="96" t="str">
        <f>'[1]ALL COUNCIL DATA'!C17</f>
        <v>Ms Lucy Roffey</v>
      </c>
      <c r="D17" s="96" t="str">
        <f>'[1]ALL COUNCIL DATA'!D17</f>
        <v>Ms Roffey</v>
      </c>
      <c r="E17" s="97" t="str">
        <f>'[1]ALL COUNCIL DATA'!E17</f>
        <v>F</v>
      </c>
      <c r="F17" s="97" t="str">
        <f>'[1]ALL COUNCIL DATA'!F17</f>
        <v>CEO</v>
      </c>
      <c r="G17" s="98" t="str">
        <f>'[1]ALL COUNCIL DATA'!G17</f>
        <v>Chief Executive Officer</v>
      </c>
      <c r="H17" s="114" t="str">
        <f>'[1]ALL COUNCIL DATA'!H17</f>
        <v>Cr Liesbeth Long</v>
      </c>
      <c r="I17" s="112" t="str">
        <f>'[1]ALL COUNCIL DATA'!I17</f>
        <v>Cr Long</v>
      </c>
      <c r="J17" s="117" t="str">
        <f>'[1]ALL COUNCIL DATA'!J17</f>
        <v>Mayor</v>
      </c>
      <c r="K17" s="118" t="str">
        <f>'[1]ALL COUNCIL DATA'!K17</f>
        <v>F</v>
      </c>
      <c r="L17" s="118" t="str">
        <f>'[1]ALL COUNCIL DATA'!L17</f>
        <v>1st</v>
      </c>
      <c r="M17" s="118">
        <f>'[1]ALL COUNCIL DATA'!M17</f>
        <v>2024</v>
      </c>
      <c r="N17" s="94" t="str">
        <f>'[1]ALL COUNCIL DATA'!N17</f>
        <v xml:space="preserve"> </v>
      </c>
      <c r="O17" s="95" t="str">
        <f>'[1]ALL COUNCIL DATA'!O17</f>
        <v xml:space="preserve"> </v>
      </c>
      <c r="P17" s="62" t="str">
        <f>'[1]ALL COUNCIL DATA'!P17</f>
        <v>PO Box 194</v>
      </c>
      <c r="Q17" s="63" t="str">
        <f>'[1]ALL COUNCIL DATA'!Q17</f>
        <v>MARYBOROUGH</v>
      </c>
      <c r="R17" s="58">
        <f>'[1]ALL COUNCIL DATA'!R17</f>
        <v>3465</v>
      </c>
      <c r="S17" s="102">
        <f>'[1]ALL COUNCIL DATA'!S17</f>
        <v>0</v>
      </c>
      <c r="T17" s="55" t="str">
        <f>'[1]ALL COUNCIL DATA'!T17</f>
        <v>12-22 Nolan Street</v>
      </c>
      <c r="U17" s="55" t="str">
        <f>'[1]ALL COUNCIL DATA'!U17</f>
        <v>MARYBOROUGH</v>
      </c>
      <c r="V17" s="69">
        <f>'[1]ALL COUNCIL DATA'!V17</f>
        <v>3465</v>
      </c>
      <c r="W17" s="67" t="str">
        <f>'[1]ALL COUNCIL DATA'!W17</f>
        <v>5461 0610</v>
      </c>
      <c r="X17" s="68" t="str">
        <f>'[1]ALL COUNCIL DATA'!X17</f>
        <v>5461 0666</v>
      </c>
      <c r="Y17" s="54" t="str">
        <f>'[1]ALL COUNCIL DATA'!Y17</f>
        <v>mail@cgoldshire.vic.gov.au</v>
      </c>
      <c r="Z17" s="57" t="str">
        <f>'[1]ALL COUNCIL DATA'!Z17</f>
        <v>www.centralgoldfields.com.au</v>
      </c>
    </row>
    <row r="18" spans="1:26" ht="16" customHeight="1" x14ac:dyDescent="0.25">
      <c r="A18" s="32" t="s">
        <v>40</v>
      </c>
      <c r="B18" s="92" t="str">
        <f>'[1]ALL COUNCIL DATA'!B18</f>
        <v xml:space="preserve"> </v>
      </c>
      <c r="C18" s="96" t="str">
        <f>'[1]ALL COUNCIL DATA'!C18</f>
        <v>Ms Anne Howard</v>
      </c>
      <c r="D18" s="96" t="str">
        <f>'[1]ALL COUNCIL DATA'!D18</f>
        <v>Ms Howard</v>
      </c>
      <c r="E18" s="97" t="str">
        <f>'[1]ALL COUNCIL DATA'!E18</f>
        <v>F</v>
      </c>
      <c r="F18" s="97" t="str">
        <f>'[1]ALL COUNCIL DATA'!F18</f>
        <v>CEO</v>
      </c>
      <c r="G18" s="98" t="str">
        <f>'[1]ALL COUNCIL DATA'!G18</f>
        <v>Chief Executive Officer</v>
      </c>
      <c r="H18" s="114" t="str">
        <f>'[1]ALL COUNCIL DATA'!H18</f>
        <v>Cr Marg White</v>
      </c>
      <c r="I18" s="112" t="str">
        <f>'[1]ALL COUNCIL DATA'!I18</f>
        <v>Cr White</v>
      </c>
      <c r="J18" s="117" t="str">
        <f>'[1]ALL COUNCIL DATA'!J18</f>
        <v>Mayor</v>
      </c>
      <c r="K18" s="118" t="str">
        <f>'[1]ALL COUNCIL DATA'!K18</f>
        <v>F</v>
      </c>
      <c r="L18" s="118" t="str">
        <f>'[1]ALL COUNCIL DATA'!L18</f>
        <v>1st</v>
      </c>
      <c r="M18" s="118">
        <f>'[1]ALL COUNCIL DATA'!M18</f>
        <v>2024</v>
      </c>
      <c r="N18" s="94" t="str">
        <f>'[1]ALL COUNCIL DATA'!N18</f>
        <v xml:space="preserve"> </v>
      </c>
      <c r="O18" s="95" t="str">
        <f>'[1]ALL COUNCIL DATA'!O18</f>
        <v xml:space="preserve"> </v>
      </c>
      <c r="P18" s="62" t="str">
        <f>'[1]ALL COUNCIL DATA'!P18</f>
        <v>PO Box 283</v>
      </c>
      <c r="Q18" s="63" t="str">
        <f>'[1]ALL COUNCIL DATA'!Q18</f>
        <v>COLAC</v>
      </c>
      <c r="R18" s="58">
        <f>'[1]ALL COUNCIL DATA'!R18</f>
        <v>3250</v>
      </c>
      <c r="S18" s="102">
        <f>'[1]ALL COUNCIL DATA'!S18</f>
        <v>0</v>
      </c>
      <c r="T18" s="55" t="str">
        <f>'[1]ALL COUNCIL DATA'!T18</f>
        <v>2-6 Rae Street</v>
      </c>
      <c r="U18" s="55" t="str">
        <f>'[1]ALL COUNCIL DATA'!U18</f>
        <v>COLAC</v>
      </c>
      <c r="V18" s="69">
        <f>'[1]ALL COUNCIL DATA'!V18</f>
        <v>3250</v>
      </c>
      <c r="W18" s="67" t="str">
        <f>'[1]ALL COUNCIL DATA'!W18</f>
        <v>5232 9400</v>
      </c>
      <c r="X18" s="68" t="str">
        <f>'[1]ALL COUNCIL DATA'!X18</f>
        <v>5232 1046</v>
      </c>
      <c r="Y18" s="54" t="str">
        <f>'[1]ALL COUNCIL DATA'!Y18</f>
        <v>inq@colacotway.vic.gov.au</v>
      </c>
      <c r="Z18" s="57" t="str">
        <f>'[1]ALL COUNCIL DATA'!Z18</f>
        <v>www.colacotway.vic.gov.au</v>
      </c>
    </row>
    <row r="19" spans="1:26" ht="16" customHeight="1" x14ac:dyDescent="0.25">
      <c r="A19" s="32" t="s">
        <v>41</v>
      </c>
      <c r="B19" s="92" t="str">
        <f>'[1]ALL COUNCIL DATA'!B19</f>
        <v xml:space="preserve"> </v>
      </c>
      <c r="C19" s="55" t="str">
        <f>'[1]ALL COUNCIL DATA'!C19</f>
        <v>Mr David Rae</v>
      </c>
      <c r="D19" s="55" t="str">
        <f>'[1]ALL COUNCIL DATA'!D19</f>
        <v>Mr Rae</v>
      </c>
      <c r="E19" s="56" t="str">
        <f>'[1]ALL COUNCIL DATA'!E19</f>
        <v>M</v>
      </c>
      <c r="F19" s="56" t="str">
        <f>'[1]ALL COUNCIL DATA'!F19</f>
        <v>CEO</v>
      </c>
      <c r="G19" s="57" t="str">
        <f>'[1]ALL COUNCIL DATA'!G19</f>
        <v>Chief Executive Officer</v>
      </c>
      <c r="H19" s="114" t="str">
        <f>'[1]ALL COUNCIL DATA'!H19</f>
        <v>Cr Kate Makin</v>
      </c>
      <c r="I19" s="112" t="str">
        <f>'[1]ALL COUNCIL DATA'!I19</f>
        <v>Cr Makin</v>
      </c>
      <c r="J19" s="117" t="str">
        <f>'[1]ALL COUNCIL DATA'!J19</f>
        <v>Mayor</v>
      </c>
      <c r="K19" s="118" t="str">
        <f>'[1]ALL COUNCIL DATA'!K19</f>
        <v>F</v>
      </c>
      <c r="L19" s="118" t="str">
        <f>'[1]ALL COUNCIL DATA'!L19</f>
        <v>1st</v>
      </c>
      <c r="M19" s="118">
        <f>'[1]ALL COUNCIL DATA'!M19</f>
        <v>2024</v>
      </c>
      <c r="N19" s="71" t="str">
        <f>'[1]ALL COUNCIL DATA'!N19</f>
        <v>Cr Laurie Hickey</v>
      </c>
      <c r="O19" s="73" t="str">
        <f>'[1]ALL COUNCIL DATA'!O19</f>
        <v>M</v>
      </c>
      <c r="P19" s="62" t="str">
        <f>'[1]ALL COUNCIL DATA'!P19</f>
        <v>PO Box 84</v>
      </c>
      <c r="Q19" s="63" t="str">
        <f>'[1]ALL COUNCIL DATA'!Q19</f>
        <v>CAMPERDOWN</v>
      </c>
      <c r="R19" s="58">
        <f>'[1]ALL COUNCIL DATA'!R19</f>
        <v>3260</v>
      </c>
      <c r="S19" s="102">
        <f>'[1]ALL COUNCIL DATA'!S19</f>
        <v>0</v>
      </c>
      <c r="T19" s="55" t="str">
        <f>'[1]ALL COUNCIL DATA'!T19</f>
        <v>181 Maniford Street</v>
      </c>
      <c r="U19" s="55" t="str">
        <f>'[1]ALL COUNCIL DATA'!U19</f>
        <v>CAMPERDOWN</v>
      </c>
      <c r="V19" s="69">
        <f>'[1]ALL COUNCIL DATA'!V19</f>
        <v>3260</v>
      </c>
      <c r="W19" s="67" t="str">
        <f>'[1]ALL COUNCIL DATA'!W19</f>
        <v>5593 7100</v>
      </c>
      <c r="X19" s="68" t="str">
        <f>'[1]ALL COUNCIL DATA'!X19</f>
        <v>5593 2695</v>
      </c>
      <c r="Y19" s="54" t="str">
        <f>'[1]ALL COUNCIL DATA'!Y19</f>
        <v>shire@corangamite.vic.gov.au</v>
      </c>
      <c r="Z19" s="57" t="str">
        <f>'[1]ALL COUNCIL DATA'!Z19</f>
        <v>www.corangamite.vic.gov.au</v>
      </c>
    </row>
    <row r="20" spans="1:26" ht="16" customHeight="1" x14ac:dyDescent="0.25">
      <c r="A20" s="32" t="s">
        <v>42</v>
      </c>
      <c r="B20" s="92" t="str">
        <f>'[1]ALL COUNCIL DATA'!B20</f>
        <v xml:space="preserve"> </v>
      </c>
      <c r="C20" s="55" t="str">
        <f>'[1]ALL COUNCIL DATA'!C20</f>
        <v>Mr Peter Smith</v>
      </c>
      <c r="D20" s="55" t="str">
        <f>'[1]ALL COUNCIL DATA'!D20</f>
        <v>Mr Smith</v>
      </c>
      <c r="E20" s="56" t="str">
        <f>'[1]ALL COUNCIL DATA'!E20</f>
        <v>M</v>
      </c>
      <c r="F20" s="56" t="str">
        <f>'[1]ALL COUNCIL DATA'!F20</f>
        <v>CEO</v>
      </c>
      <c r="G20" s="57" t="str">
        <f>'[1]ALL COUNCIL DATA'!G20</f>
        <v>Chief Executive Officer</v>
      </c>
      <c r="H20" s="70" t="str">
        <f>'[1]ALL COUNCIL DATA'!H20</f>
        <v>Cr Susanne Newton</v>
      </c>
      <c r="I20" s="71" t="str">
        <f>'[1]ALL COUNCIL DATA'!I20</f>
        <v>Cr Newton</v>
      </c>
      <c r="J20" s="49" t="str">
        <f>'[1]ALL COUNCIL DATA'!J20</f>
        <v>Mayor</v>
      </c>
      <c r="K20" s="118" t="str">
        <f>'[1]ALL COUNCIL DATA'!K20</f>
        <v>F</v>
      </c>
      <c r="L20" s="72" t="str">
        <f>'[1]ALL COUNCIL DATA'!L20</f>
        <v>1st</v>
      </c>
      <c r="M20" s="72">
        <f>'[1]ALL COUNCIL DATA'!M20</f>
        <v>2024</v>
      </c>
      <c r="N20" s="71" t="str">
        <f>'[1]ALL COUNCIL DATA'!N20</f>
        <v>Cr Tim Laurence</v>
      </c>
      <c r="O20" s="73" t="str">
        <f>'[1]ALL COUNCIL DATA'!O20</f>
        <v>M</v>
      </c>
      <c r="P20" s="62" t="str">
        <f>'[1]ALL COUNCIL DATA'!P20</f>
        <v>PO Box 91</v>
      </c>
      <c r="Q20" s="63" t="str">
        <f>'[1]ALL COUNCIL DATA'!Q20</f>
        <v>PRESTON</v>
      </c>
      <c r="R20" s="58">
        <f>'[1]ALL COUNCIL DATA'!R20</f>
        <v>3072</v>
      </c>
      <c r="S20" s="102">
        <f>'[1]ALL COUNCIL DATA'!S20</f>
        <v>0</v>
      </c>
      <c r="T20" s="55" t="str">
        <f>'[1]ALL COUNCIL DATA'!T20</f>
        <v>274 Gower Street</v>
      </c>
      <c r="U20" s="55" t="str">
        <f>'[1]ALL COUNCIL DATA'!U20</f>
        <v>PRESTON</v>
      </c>
      <c r="V20" s="69">
        <f>'[1]ALL COUNCIL DATA'!V20</f>
        <v>3072</v>
      </c>
      <c r="W20" s="67" t="str">
        <f>'[1]ALL COUNCIL DATA'!W20</f>
        <v>8470 8888</v>
      </c>
      <c r="X20" s="68" t="str">
        <f>'[1]ALL COUNCIL DATA'!X20</f>
        <v xml:space="preserve"> </v>
      </c>
      <c r="Y20" s="54" t="str">
        <f>'[1]ALL COUNCIL DATA'!Y20</f>
        <v>mailbox@darebin.vic.gov.au</v>
      </c>
      <c r="Z20" s="57" t="str">
        <f>'[1]ALL COUNCIL DATA'!Z20</f>
        <v>www.darebin.vic.gov.au</v>
      </c>
    </row>
    <row r="21" spans="1:26" ht="16" customHeight="1" x14ac:dyDescent="0.25">
      <c r="A21" s="32" t="s">
        <v>43</v>
      </c>
      <c r="B21" s="92" t="str">
        <f>'[1]ALL COUNCIL DATA'!B21</f>
        <v xml:space="preserve"> </v>
      </c>
      <c r="C21" s="96" t="str">
        <f>'[1]ALL COUNCIL DATA'!C21</f>
        <v>Ms Fiona Weigall</v>
      </c>
      <c r="D21" s="96" t="str">
        <f>'[1]ALL COUNCIL DATA'!D21</f>
        <v>Ms Weigall</v>
      </c>
      <c r="E21" s="97" t="str">
        <f>'[1]ALL COUNCIL DATA'!E21</f>
        <v>F</v>
      </c>
      <c r="F21" s="97" t="str">
        <f>'[1]ALL COUNCIL DATA'!F21</f>
        <v>CEO</v>
      </c>
      <c r="G21" s="98" t="str">
        <f>'[1]ALL COUNCIL DATA'!G21</f>
        <v>Chief Executive Officer</v>
      </c>
      <c r="H21" s="70" t="str">
        <f>'[1]ALL COUNCIL DATA'!H21</f>
        <v>Cr Tom Crook</v>
      </c>
      <c r="I21" s="71" t="str">
        <f>'[1]ALL COUNCIL DATA'!I21</f>
        <v>Cr Crook</v>
      </c>
      <c r="J21" s="49" t="str">
        <f>'[1]ALL COUNCIL DATA'!J21</f>
        <v>Mayor</v>
      </c>
      <c r="K21" s="72" t="str">
        <f>'[1]ALL COUNCIL DATA'!K21</f>
        <v>M</v>
      </c>
      <c r="L21" s="72" t="str">
        <f>'[1]ALL COUNCIL DATA'!L21</f>
        <v>1st</v>
      </c>
      <c r="M21" s="72">
        <f>'[1]ALL COUNCIL DATA'!M21</f>
        <v>2024</v>
      </c>
      <c r="N21" s="112" t="str">
        <f>'[1]ALL COUNCIL DATA'!N21</f>
        <v>Cr Jane Greacen</v>
      </c>
      <c r="O21" s="113" t="str">
        <f>'[1]ALL COUNCIL DATA'!O21</f>
        <v>F</v>
      </c>
      <c r="P21" s="62" t="str">
        <f>'[1]ALL COUNCIL DATA'!P21</f>
        <v>PO Box 1618</v>
      </c>
      <c r="Q21" s="63" t="str">
        <f>'[1]ALL COUNCIL DATA'!Q21</f>
        <v>BAIRNSDALE</v>
      </c>
      <c r="R21" s="58">
        <f>'[1]ALL COUNCIL DATA'!R21</f>
        <v>3875</v>
      </c>
      <c r="S21" s="102">
        <f>'[1]ALL COUNCIL DATA'!S21</f>
        <v>0</v>
      </c>
      <c r="T21" s="55" t="str">
        <f>'[1]ALL COUNCIL DATA'!T21</f>
        <v>273 Main Street</v>
      </c>
      <c r="U21" s="55" t="str">
        <f>'[1]ALL COUNCIL DATA'!U21</f>
        <v>BAIRNSDALE</v>
      </c>
      <c r="V21" s="69">
        <f>'[1]ALL COUNCIL DATA'!V21</f>
        <v>3875</v>
      </c>
      <c r="W21" s="67" t="str">
        <f>'[1]ALL COUNCIL DATA'!W21</f>
        <v>5153 9500</v>
      </c>
      <c r="X21" s="68" t="str">
        <f>'[1]ALL COUNCIL DATA'!X21</f>
        <v xml:space="preserve"> </v>
      </c>
      <c r="Y21" s="54" t="str">
        <f>'[1]ALL COUNCIL DATA'!Y21</f>
        <v>feedback@egipps.vic.gov.au</v>
      </c>
      <c r="Z21" s="57" t="str">
        <f>'[1]ALL COUNCIL DATA'!Z21</f>
        <v>www.eastgippsland.vic.gov.au</v>
      </c>
    </row>
    <row r="22" spans="1:26" ht="16" customHeight="1" x14ac:dyDescent="0.25">
      <c r="A22" s="32" t="s">
        <v>44</v>
      </c>
      <c r="B22" s="92" t="str">
        <f>'[1]ALL COUNCIL DATA'!B22</f>
        <v xml:space="preserve"> </v>
      </c>
      <c r="C22" s="55" t="str">
        <f>'[1]ALL COUNCIL DATA'!C22</f>
        <v>Mr Phil Cantillon</v>
      </c>
      <c r="D22" s="55" t="str">
        <f>'[1]ALL COUNCIL DATA'!D22</f>
        <v>Mr Cantillon</v>
      </c>
      <c r="E22" s="56" t="str">
        <f>'[1]ALL COUNCIL DATA'!E22</f>
        <v>M</v>
      </c>
      <c r="F22" s="56" t="str">
        <f>'[1]ALL COUNCIL DATA'!F22</f>
        <v>CEO</v>
      </c>
      <c r="G22" s="57" t="str">
        <f>'[1]ALL COUNCIL DATA'!G22</f>
        <v>Chief Executive Officer</v>
      </c>
      <c r="H22" s="70" t="str">
        <f>'[1]ALL COUNCIL DATA'!H22</f>
        <v>Cr Nathan Conroy</v>
      </c>
      <c r="I22" s="71" t="str">
        <f>'[1]ALL COUNCIL DATA'!I22</f>
        <v>Cr Conroy</v>
      </c>
      <c r="J22" s="49" t="str">
        <f>'[1]ALL COUNCIL DATA'!J22</f>
        <v>Mayor</v>
      </c>
      <c r="K22" s="72" t="str">
        <f>'[1]ALL COUNCIL DATA'!K22</f>
        <v>M</v>
      </c>
      <c r="L22" s="72" t="str">
        <f>'[1]ALL COUNCIL DATA'!L22</f>
        <v>3rd</v>
      </c>
      <c r="M22" s="72">
        <f>'[1]ALL COUNCIL DATA'!M22</f>
        <v>2024</v>
      </c>
      <c r="N22" s="71" t="str">
        <f>'[1]ALL COUNCIL DATA'!N22</f>
        <v xml:space="preserve"> Cr Liam Hughes</v>
      </c>
      <c r="O22" s="73" t="str">
        <f>'[1]ALL COUNCIL DATA'!O22</f>
        <v>M</v>
      </c>
      <c r="P22" s="62" t="str">
        <f>'[1]ALL COUNCIL DATA'!P22</f>
        <v>PO Box 490</v>
      </c>
      <c r="Q22" s="63" t="str">
        <f>'[1]ALL COUNCIL DATA'!Q22</f>
        <v>FRANKSTON</v>
      </c>
      <c r="R22" s="58">
        <f>'[1]ALL COUNCIL DATA'!R22</f>
        <v>3199</v>
      </c>
      <c r="S22" s="102">
        <f>'[1]ALL COUNCIL DATA'!S22</f>
        <v>0</v>
      </c>
      <c r="T22" s="55" t="str">
        <f>'[1]ALL COUNCIL DATA'!T22</f>
        <v>30 Davey Street</v>
      </c>
      <c r="U22" s="55" t="str">
        <f>'[1]ALL COUNCIL DATA'!U22</f>
        <v>FRANKSTON</v>
      </c>
      <c r="V22" s="69">
        <f>'[1]ALL COUNCIL DATA'!V22</f>
        <v>3199</v>
      </c>
      <c r="W22" s="67" t="str">
        <f>'[1]ALL COUNCIL DATA'!W22</f>
        <v>1300 322 322</v>
      </c>
      <c r="X22" s="68" t="str">
        <f>'[1]ALL COUNCIL DATA'!X22</f>
        <v xml:space="preserve"> </v>
      </c>
      <c r="Y22" s="54" t="str">
        <f>'[1]ALL COUNCIL DATA'!Y22</f>
        <v>info@frankston.vic.gov.au</v>
      </c>
      <c r="Z22" s="57" t="str">
        <f>'[1]ALL COUNCIL DATA'!Z22</f>
        <v>www.frankston.vic.gov.au</v>
      </c>
    </row>
    <row r="23" spans="1:26" ht="16" customHeight="1" x14ac:dyDescent="0.25">
      <c r="A23" s="32" t="s">
        <v>45</v>
      </c>
      <c r="B23" s="92" t="str">
        <f>'[1]ALL COUNCIL DATA'!B23</f>
        <v xml:space="preserve"> </v>
      </c>
      <c r="C23" s="55" t="str">
        <f>'[1]ALL COUNCIL DATA'!C23</f>
        <v>Mr Geoff Rollinson</v>
      </c>
      <c r="D23" s="55" t="str">
        <f>'[1]ALL COUNCIL DATA'!D23</f>
        <v>Mr Rollinson</v>
      </c>
      <c r="E23" s="56" t="str">
        <f>'[1]ALL COUNCIL DATA'!E23</f>
        <v>M</v>
      </c>
      <c r="F23" s="56" t="str">
        <f>'[1]ALL COUNCIL DATA'!F23</f>
        <v>CEO</v>
      </c>
      <c r="G23" s="57" t="str">
        <f>'[1]ALL COUNCIL DATA'!G23</f>
        <v>Chief Executive Officer</v>
      </c>
      <c r="H23" s="70" t="str">
        <f>'[1]ALL COUNCIL DATA'!H23</f>
        <v>Cr Ross Stanton</v>
      </c>
      <c r="I23" s="71" t="str">
        <f>'[1]ALL COUNCIL DATA'!I23</f>
        <v>Cr Stanton</v>
      </c>
      <c r="J23" s="49" t="str">
        <f>'[1]ALL COUNCIL DATA'!J23</f>
        <v>Mayor</v>
      </c>
      <c r="K23" s="72" t="str">
        <f>'[1]ALL COUNCIL DATA'!K23</f>
        <v>M</v>
      </c>
      <c r="L23" s="72" t="str">
        <f>'[1]ALL COUNCIL DATA'!L23</f>
        <v>1st</v>
      </c>
      <c r="M23" s="72">
        <f>'[1]ALL COUNCIL DATA'!M23</f>
        <v>2024</v>
      </c>
      <c r="N23" s="71" t="str">
        <f>'[1]ALL COUNCIL DATA'!N23</f>
        <v>Cr Charlie Gillingham</v>
      </c>
      <c r="O23" s="73" t="str">
        <f>'[1]ALL COUNCIL DATA'!O23</f>
        <v>M</v>
      </c>
      <c r="P23" s="62" t="str">
        <f>'[1]ALL COUNCIL DATA'!P23</f>
        <v>PO Box 287</v>
      </c>
      <c r="Q23" s="63" t="str">
        <f>'[1]ALL COUNCIL DATA'!Q23</f>
        <v>KERANG</v>
      </c>
      <c r="R23" s="58">
        <f>'[1]ALL COUNCIL DATA'!R23</f>
        <v>3579</v>
      </c>
      <c r="S23" s="102">
        <f>'[1]ALL COUNCIL DATA'!S23</f>
        <v>0</v>
      </c>
      <c r="T23" s="55" t="str">
        <f>'[1]ALL COUNCIL DATA'!T23</f>
        <v>47 Victoria Street</v>
      </c>
      <c r="U23" s="55" t="str">
        <f>'[1]ALL COUNCIL DATA'!U23</f>
        <v>KERANG</v>
      </c>
      <c r="V23" s="69">
        <f>'[1]ALL COUNCIL DATA'!V23</f>
        <v>3579</v>
      </c>
      <c r="W23" s="67" t="str">
        <f>'[1]ALL COUNCIL DATA'!W23</f>
        <v>5450 9333</v>
      </c>
      <c r="X23" s="68" t="str">
        <f>'[1]ALL COUNCIL DATA'!X23</f>
        <v>5450 3023</v>
      </c>
      <c r="Y23" s="54" t="str">
        <f>'[1]ALL COUNCIL DATA'!Y23</f>
        <v>council@gsc.vic.gov.au</v>
      </c>
      <c r="Z23" s="57" t="str">
        <f>'[1]ALL COUNCIL DATA'!Z23</f>
        <v>www.gsc.vic.gov.au</v>
      </c>
    </row>
    <row r="24" spans="1:26" ht="16" customHeight="1" x14ac:dyDescent="0.25">
      <c r="A24" s="32" t="s">
        <v>46</v>
      </c>
      <c r="B24" s="92" t="str">
        <f>'[1]ALL COUNCIL DATA'!B24</f>
        <v xml:space="preserve"> </v>
      </c>
      <c r="C24" s="96" t="str">
        <f>'[1]ALL COUNCIL DATA'!C24</f>
        <v>Ms Rebecca McKenzie</v>
      </c>
      <c r="D24" s="96" t="str">
        <f>'[1]ALL COUNCIL DATA'!D24</f>
        <v>Ms McKenzie</v>
      </c>
      <c r="E24" s="97" t="str">
        <f>'[1]ALL COUNCIL DATA'!E24</f>
        <v>F</v>
      </c>
      <c r="F24" s="97" t="str">
        <f>'[1]ALL COUNCIL DATA'!F24</f>
        <v>CEO</v>
      </c>
      <c r="G24" s="98" t="str">
        <f>'[1]ALL COUNCIL DATA'!G24</f>
        <v>Chief Executive Officer</v>
      </c>
      <c r="H24" s="114" t="str">
        <f>'[1]ALL COUNCIL DATA'!H24</f>
        <v>Cr Anne-Marie Cade</v>
      </c>
      <c r="I24" s="112" t="str">
        <f>'[1]ALL COUNCIL DATA'!I24</f>
        <v>Cr Cade</v>
      </c>
      <c r="J24" s="117" t="str">
        <f>'[1]ALL COUNCIL DATA'!J24</f>
        <v>Mayor</v>
      </c>
      <c r="K24" s="118" t="str">
        <f>'[1]ALL COUNCIL DATA'!K24</f>
        <v>F</v>
      </c>
      <c r="L24" s="118" t="str">
        <f>'[1]ALL COUNCIL DATA'!L24</f>
        <v>1st</v>
      </c>
      <c r="M24" s="118">
        <f>'[1]ALL COUNCIL DATA'!M24</f>
        <v>2024</v>
      </c>
      <c r="N24" s="112" t="str">
        <f>'[1]ALL COUNCIL DATA'!N24</f>
        <v>Cr Simone Zmood</v>
      </c>
      <c r="O24" s="113" t="str">
        <f>'[1]ALL COUNCIL DATA'!O24</f>
        <v>F</v>
      </c>
      <c r="P24" s="62" t="str">
        <f>'[1]ALL COUNCIL DATA'!P24</f>
        <v>PO Box 42</v>
      </c>
      <c r="Q24" s="63" t="str">
        <f>'[1]ALL COUNCIL DATA'!Q24</f>
        <v>CAULFIELD SOUTH</v>
      </c>
      <c r="R24" s="58">
        <f>'[1]ALL COUNCIL DATA'!R24</f>
        <v>3162</v>
      </c>
      <c r="S24" s="102">
        <f>'[1]ALL COUNCIL DATA'!S24</f>
        <v>0</v>
      </c>
      <c r="T24" s="55" t="str">
        <f>'[1]ALL COUNCIL DATA'!T24</f>
        <v>Cnr Glen Eira &amp; Hawthorn Rds</v>
      </c>
      <c r="U24" s="55" t="str">
        <f>'[1]ALL COUNCIL DATA'!U24</f>
        <v>CAULFIELD SOUTH</v>
      </c>
      <c r="V24" s="69">
        <f>'[1]ALL COUNCIL DATA'!V24</f>
        <v>3162</v>
      </c>
      <c r="W24" s="67" t="str">
        <f>'[1]ALL COUNCIL DATA'!W24</f>
        <v>9524 3333</v>
      </c>
      <c r="X24" s="68" t="str">
        <f>'[1]ALL COUNCIL DATA'!X24</f>
        <v>9523 0339</v>
      </c>
      <c r="Y24" s="54" t="str">
        <f>'[1]ALL COUNCIL DATA'!Y24</f>
        <v>mail@gleneira.vic.gov.au</v>
      </c>
      <c r="Z24" s="57" t="str">
        <f>'[1]ALL COUNCIL DATA'!Z24</f>
        <v>www.gleneira.vic.gov.au</v>
      </c>
    </row>
    <row r="25" spans="1:26" ht="16" customHeight="1" x14ac:dyDescent="0.25">
      <c r="A25" s="32" t="s">
        <v>47</v>
      </c>
      <c r="B25" s="92" t="str">
        <f>'[1]ALL COUNCIL DATA'!B25</f>
        <v>ACEO from 13May</v>
      </c>
      <c r="C25" s="55" t="str">
        <f>'[1]ALL COUNCIL DATA'!C25</f>
        <v>Mr Craig Niemann</v>
      </c>
      <c r="D25" s="55" t="str">
        <f>'[1]ALL COUNCIL DATA'!D25</f>
        <v>Mr Niemann</v>
      </c>
      <c r="E25" s="56" t="str">
        <f>'[1]ALL COUNCIL DATA'!E25</f>
        <v>M</v>
      </c>
      <c r="F25" s="56" t="str">
        <f>'[1]ALL COUNCIL DATA'!F25</f>
        <v>A/CEO</v>
      </c>
      <c r="G25" s="57" t="str">
        <f>'[1]ALL COUNCIL DATA'!G25</f>
        <v>Acting Chief Executive Officer</v>
      </c>
      <c r="H25" s="114" t="str">
        <f>'[1]ALL COUNCIL DATA'!H25</f>
        <v>Cr Karen Stephens</v>
      </c>
      <c r="I25" s="112" t="str">
        <f>'[1]ALL COUNCIL DATA'!I25</f>
        <v>Cr Stephens</v>
      </c>
      <c r="J25" s="117" t="str">
        <f>'[1]ALL COUNCIL DATA'!J25</f>
        <v>Mayor</v>
      </c>
      <c r="K25" s="118" t="str">
        <f>'[1]ALL COUNCIL DATA'!K25</f>
        <v>F</v>
      </c>
      <c r="L25" s="118" t="str">
        <f>'[1]ALL COUNCIL DATA'!L25</f>
        <v>3rd</v>
      </c>
      <c r="M25" s="118">
        <f>'[1]ALL COUNCIL DATA'!M25</f>
        <v>2024</v>
      </c>
      <c r="N25" s="94" t="str">
        <f>'[1]ALL COUNCIL DATA'!N25</f>
        <v xml:space="preserve"> </v>
      </c>
      <c r="O25" s="95" t="str">
        <f>'[1]ALL COUNCIL DATA'!O25</f>
        <v xml:space="preserve"> </v>
      </c>
      <c r="P25" s="62" t="str">
        <f>'[1]ALL COUNCIL DATA'!P25</f>
        <v>PO Box 152</v>
      </c>
      <c r="Q25" s="63" t="str">
        <f>'[1]ALL COUNCIL DATA'!Q25</f>
        <v>PORTLAND</v>
      </c>
      <c r="R25" s="58">
        <f>'[1]ALL COUNCIL DATA'!R25</f>
        <v>3305</v>
      </c>
      <c r="S25" s="102">
        <f>'[1]ALL COUNCIL DATA'!S25</f>
        <v>0</v>
      </c>
      <c r="T25" s="55" t="str">
        <f>'[1]ALL COUNCIL DATA'!T25</f>
        <v>71 Cliff Street</v>
      </c>
      <c r="U25" s="55" t="str">
        <f>'[1]ALL COUNCIL DATA'!U25</f>
        <v>PORTLAND</v>
      </c>
      <c r="V25" s="69">
        <f>'[1]ALL COUNCIL DATA'!V25</f>
        <v>3305</v>
      </c>
      <c r="W25" s="67" t="str">
        <f>'[1]ALL COUNCIL DATA'!W25</f>
        <v>5522 2200</v>
      </c>
      <c r="X25" s="68" t="str">
        <f>'[1]ALL COUNCIL DATA'!X25</f>
        <v xml:space="preserve"> </v>
      </c>
      <c r="Y25" s="54" t="str">
        <f>'[1]ALL COUNCIL DATA'!Y25</f>
        <v>enquiry@glenelg.vic.gov.au</v>
      </c>
      <c r="Z25" s="57" t="str">
        <f>'[1]ALL COUNCIL DATA'!Z25</f>
        <v>www.glenelg.vic.gov.au</v>
      </c>
    </row>
    <row r="26" spans="1:26" ht="16" customHeight="1" x14ac:dyDescent="0.25">
      <c r="A26" s="32" t="s">
        <v>48</v>
      </c>
      <c r="B26" s="92" t="str">
        <f>'[1]ALL COUNCIL DATA'!B26</f>
        <v>ACEO from 4May24</v>
      </c>
      <c r="C26" s="55" t="str">
        <f>'[1]ALL COUNCIL DATA'!C26</f>
        <v>Mr Michael Tudball</v>
      </c>
      <c r="D26" s="55" t="str">
        <f>'[1]ALL COUNCIL DATA'!D26</f>
        <v>Mr Tudball</v>
      </c>
      <c r="E26" s="56" t="str">
        <f>'[1]ALL COUNCIL DATA'!E26</f>
        <v>M</v>
      </c>
      <c r="F26" s="56" t="str">
        <f>'[1]ALL COUNCIL DATA'!F26</f>
        <v>A/CEO</v>
      </c>
      <c r="G26" s="57" t="str">
        <f>'[1]ALL COUNCIL DATA'!G26</f>
        <v>Acting Chief Executive Officer</v>
      </c>
      <c r="H26" s="70" t="str">
        <f>'[1]ALL COUNCIL DATA'!H26</f>
        <v>Cr Brett Cunningham</v>
      </c>
      <c r="I26" s="71" t="str">
        <f>'[1]ALL COUNCIL DATA'!I26</f>
        <v>Cr Cunningham</v>
      </c>
      <c r="J26" s="49" t="str">
        <f>'[1]ALL COUNCIL DATA'!J26</f>
        <v>Mayor</v>
      </c>
      <c r="K26" s="72" t="str">
        <f>'[1]ALL COUNCIL DATA'!K26</f>
        <v>M</v>
      </c>
      <c r="L26" s="72" t="str">
        <f>'[1]ALL COUNCIL DATA'!L26</f>
        <v>2nd</v>
      </c>
      <c r="M26" s="72">
        <f>'[1]ALL COUNCIL DATA'!M26</f>
        <v>2024</v>
      </c>
      <c r="N26" s="94" t="str">
        <f>'[1]ALL COUNCIL DATA'!N26</f>
        <v xml:space="preserve"> </v>
      </c>
      <c r="O26" s="95" t="str">
        <f>'[1]ALL COUNCIL DATA'!O26</f>
        <v xml:space="preserve"> </v>
      </c>
      <c r="P26" s="62" t="str">
        <f>'[1]ALL COUNCIL DATA'!P26</f>
        <v>PO Box 111</v>
      </c>
      <c r="Q26" s="63" t="str">
        <f>'[1]ALL COUNCIL DATA'!Q26</f>
        <v>BANNOCKBURN</v>
      </c>
      <c r="R26" s="58">
        <f>'[1]ALL COUNCIL DATA'!R26</f>
        <v>3331</v>
      </c>
      <c r="S26" s="102">
        <f>'[1]ALL COUNCIL DATA'!S26</f>
        <v>0</v>
      </c>
      <c r="T26" s="55" t="str">
        <f>'[1]ALL COUNCIL DATA'!T26</f>
        <v>2 Pope Street</v>
      </c>
      <c r="U26" s="55" t="str">
        <f>'[1]ALL COUNCIL DATA'!U26</f>
        <v>BANNOCKBURN</v>
      </c>
      <c r="V26" s="69">
        <f>'[1]ALL COUNCIL DATA'!V26</f>
        <v>3331</v>
      </c>
      <c r="W26" s="67" t="str">
        <f>'[1]ALL COUNCIL DATA'!W26</f>
        <v>5220 7111</v>
      </c>
      <c r="X26" s="68" t="str">
        <f>'[1]ALL COUNCIL DATA'!X26</f>
        <v>5220 7100</v>
      </c>
      <c r="Y26" s="54" t="str">
        <f>'[1]ALL COUNCIL DATA'!Y26</f>
        <v>enquiries@gplains.vic.gov.au</v>
      </c>
      <c r="Z26" s="57" t="str">
        <f>'[1]ALL COUNCIL DATA'!Z26</f>
        <v>www.goldenplains.vic.gov.au</v>
      </c>
    </row>
    <row r="27" spans="1:26" ht="16" customHeight="1" x14ac:dyDescent="0.25">
      <c r="A27" s="32" t="s">
        <v>49</v>
      </c>
      <c r="B27" s="92" t="str">
        <f>'[1]ALL COUNCIL DATA'!B27</f>
        <v xml:space="preserve"> </v>
      </c>
      <c r="C27" s="55" t="str">
        <f>'[1]ALL COUNCIL DATA'!C27</f>
        <v>Mr Andrew Cooney</v>
      </c>
      <c r="D27" s="55" t="str">
        <f>'[1]ALL COUNCIL DATA'!D27</f>
        <v>Mr Cooney</v>
      </c>
      <c r="E27" s="56" t="str">
        <f>'[1]ALL COUNCIL DATA'!E27</f>
        <v>M</v>
      </c>
      <c r="F27" s="56" t="str">
        <f>'[1]ALL COUNCIL DATA'!F27</f>
        <v>CEO</v>
      </c>
      <c r="G27" s="57" t="str">
        <f>'[1]ALL COUNCIL DATA'!G27</f>
        <v>Chief Executive Officer</v>
      </c>
      <c r="H27" s="114" t="str">
        <f>'[1]ALL COUNCIL DATA'!H27</f>
        <v>Cr Andrea Metcalf</v>
      </c>
      <c r="I27" s="112" t="str">
        <f>'[1]ALL COUNCIL DATA'!I27</f>
        <v>Cr Metcalf</v>
      </c>
      <c r="J27" s="117" t="str">
        <f>'[1]ALL COUNCIL DATA'!J27</f>
        <v>Mayor</v>
      </c>
      <c r="K27" s="118" t="str">
        <f>'[1]ALL COUNCIL DATA'!K27</f>
        <v>F</v>
      </c>
      <c r="L27" s="118" t="str">
        <f>'[1]ALL COUNCIL DATA'!L27</f>
        <v>3rd</v>
      </c>
      <c r="M27" s="118">
        <f>'[1]ALL COUNCIL DATA'!M27</f>
        <v>2024</v>
      </c>
      <c r="N27" s="71" t="str">
        <f>'[1]ALL COUNCIL DATA'!N27</f>
        <v>Cr Matthew Evans</v>
      </c>
      <c r="O27" s="73" t="str">
        <f>'[1]ALL COUNCIL DATA'!O27</f>
        <v>M</v>
      </c>
      <c r="P27" s="62" t="str">
        <f>'[1]ALL COUNCIL DATA'!P27</f>
        <v>PO Box 733</v>
      </c>
      <c r="Q27" s="63" t="str">
        <f>'[1]ALL COUNCIL DATA'!Q27</f>
        <v>BENDIGO</v>
      </c>
      <c r="R27" s="58">
        <f>'[1]ALL COUNCIL DATA'!R27</f>
        <v>3552</v>
      </c>
      <c r="S27" s="102">
        <f>'[1]ALL COUNCIL DATA'!S27</f>
        <v>0</v>
      </c>
      <c r="T27" s="55" t="str">
        <f>'[1]ALL COUNCIL DATA'!T27</f>
        <v>Galkangu–Bendigo GovHub, 189–229 Lyttleton Terrace</v>
      </c>
      <c r="U27" s="55" t="str">
        <f>'[1]ALL COUNCIL DATA'!U27</f>
        <v>BENDIGO</v>
      </c>
      <c r="V27" s="69">
        <f>'[1]ALL COUNCIL DATA'!V27</f>
        <v>3550</v>
      </c>
      <c r="W27" s="67" t="str">
        <f>'[1]ALL COUNCIL DATA'!W27</f>
        <v>1300 002 642</v>
      </c>
      <c r="X27" s="68" t="str">
        <f>'[1]ALL COUNCIL DATA'!X27</f>
        <v xml:space="preserve"> </v>
      </c>
      <c r="Y27" s="54" t="str">
        <f>'[1]ALL COUNCIL DATA'!Y27</f>
        <v>requests@bendigo.vic.gov.au</v>
      </c>
      <c r="Z27" s="57" t="str">
        <f>'[1]ALL COUNCIL DATA'!Z27</f>
        <v>www.bendigo.vic.gov.au</v>
      </c>
    </row>
    <row r="28" spans="1:26" ht="16" customHeight="1" x14ac:dyDescent="0.25">
      <c r="A28" s="32" t="s">
        <v>50</v>
      </c>
      <c r="B28" s="92" t="str">
        <f>'[1]ALL COUNCIL DATA'!B28</f>
        <v xml:space="preserve"> </v>
      </c>
      <c r="C28" s="96" t="str">
        <f>'[1]ALL COUNCIL DATA'!C28</f>
        <v>Ms Jacqui Weatherill</v>
      </c>
      <c r="D28" s="96" t="str">
        <f>'[1]ALL COUNCIL DATA'!D28</f>
        <v>Ms Weatherill</v>
      </c>
      <c r="E28" s="97" t="str">
        <f>'[1]ALL COUNCIL DATA'!E28</f>
        <v>F</v>
      </c>
      <c r="F28" s="97" t="str">
        <f>'[1]ALL COUNCIL DATA'!F28</f>
        <v>CEO</v>
      </c>
      <c r="G28" s="98" t="str">
        <f>'[1]ALL COUNCIL DATA'!G28</f>
        <v>Chief Executive Officer</v>
      </c>
      <c r="H28" s="114" t="str">
        <f>'[1]ALL COUNCIL DATA'!H28</f>
        <v>Cr Lana Formoso</v>
      </c>
      <c r="I28" s="112" t="str">
        <f>'[1]ALL COUNCIL DATA'!I28</f>
        <v>Cr Formoso</v>
      </c>
      <c r="J28" s="117" t="str">
        <f>'[1]ALL COUNCIL DATA'!J28</f>
        <v>Mayor</v>
      </c>
      <c r="K28" s="118" t="str">
        <f>'[1]ALL COUNCIL DATA'!K28</f>
        <v>F</v>
      </c>
      <c r="L28" s="118" t="str">
        <f>'[1]ALL COUNCIL DATA'!L28</f>
        <v>1st</v>
      </c>
      <c r="M28" s="118">
        <f>'[1]ALL COUNCIL DATA'!M28</f>
        <v>2024</v>
      </c>
      <c r="N28" s="71" t="str">
        <f>'[1]ALL COUNCIL DATA'!N28</f>
        <v>Cr Richard Lim</v>
      </c>
      <c r="O28" s="73" t="str">
        <f>'[1]ALL COUNCIL DATA'!O28</f>
        <v>M</v>
      </c>
      <c r="P28" s="62" t="str">
        <f>'[1]ALL COUNCIL DATA'!P28</f>
        <v>PO Box 200</v>
      </c>
      <c r="Q28" s="63" t="str">
        <f>'[1]ALL COUNCIL DATA'!Q28</f>
        <v>DANDENONG</v>
      </c>
      <c r="R28" s="58">
        <f>'[1]ALL COUNCIL DATA'!R28</f>
        <v>3175</v>
      </c>
      <c r="S28" s="102">
        <f>'[1]ALL COUNCIL DATA'!S28</f>
        <v>0</v>
      </c>
      <c r="T28" s="55" t="str">
        <f>'[1]ALL COUNCIL DATA'!T28</f>
        <v>225 Lonsdale Street</v>
      </c>
      <c r="U28" s="55" t="str">
        <f>'[1]ALL COUNCIL DATA'!U28</f>
        <v>DANDENONG</v>
      </c>
      <c r="V28" s="69">
        <f>'[1]ALL COUNCIL DATA'!V28</f>
        <v>3175</v>
      </c>
      <c r="W28" s="67" t="str">
        <f>'[1]ALL COUNCIL DATA'!W28</f>
        <v>8571 1000</v>
      </c>
      <c r="X28" s="68" t="str">
        <f>'[1]ALL COUNCIL DATA'!X28</f>
        <v>8571 5196</v>
      </c>
      <c r="Y28" s="54" t="str">
        <f>'[1]ALL COUNCIL DATA'!Y28</f>
        <v>council@cgd.vic.gov.au</v>
      </c>
      <c r="Z28" s="57" t="str">
        <f>'[1]ALL COUNCIL DATA'!Z28</f>
        <v>www.greaterdandenong.com</v>
      </c>
    </row>
    <row r="29" spans="1:26" ht="16" customHeight="1" x14ac:dyDescent="0.25">
      <c r="A29" s="32" t="s">
        <v>51</v>
      </c>
      <c r="B29" s="92" t="str">
        <f>'[1]ALL COUNCIL DATA'!B29</f>
        <v xml:space="preserve"> </v>
      </c>
      <c r="C29" s="96" t="str">
        <f>'[1]ALL COUNCIL DATA'!C29</f>
        <v xml:space="preserve">Ms Ali Wastie </v>
      </c>
      <c r="D29" s="96" t="str">
        <f>'[1]ALL COUNCIL DATA'!D29</f>
        <v xml:space="preserve">Ms Wastie </v>
      </c>
      <c r="E29" s="97" t="str">
        <f>'[1]ALL COUNCIL DATA'!E29</f>
        <v>F</v>
      </c>
      <c r="F29" s="97" t="str">
        <f>'[1]ALL COUNCIL DATA'!F29</f>
        <v>CEO</v>
      </c>
      <c r="G29" s="98" t="str">
        <f>'[1]ALL COUNCIL DATA'!G29</f>
        <v>Chief Executive Officer</v>
      </c>
      <c r="H29" s="70" t="str">
        <f>'[1]ALL COUNCIL DATA'!H29</f>
        <v>Cr Trent Sullivan</v>
      </c>
      <c r="I29" s="71" t="str">
        <f>'[1]ALL COUNCIL DATA'!I29</f>
        <v>Cr Sullivan</v>
      </c>
      <c r="J29" s="49" t="str">
        <f>'[1]ALL COUNCIL DATA'!J29</f>
        <v>Mayor</v>
      </c>
      <c r="K29" s="72" t="str">
        <f>'[1]ALL COUNCIL DATA'!K29</f>
        <v>M</v>
      </c>
      <c r="L29" s="72" t="str">
        <f>'[1]ALL COUNCIL DATA'!L29</f>
        <v>1st</v>
      </c>
      <c r="M29" s="115" t="str">
        <f>'[1]ALL COUNCIL DATA'!M29</f>
        <v>2023&amp;24</v>
      </c>
      <c r="N29" s="71" t="str">
        <f>'[1]ALL COUNCIL DATA'!N29</f>
        <v>Cr Anthony Aitken</v>
      </c>
      <c r="O29" s="73" t="str">
        <f>'[1]ALL COUNCIL DATA'!O29</f>
        <v>M</v>
      </c>
      <c r="P29" s="62" t="str">
        <f>'[1]ALL COUNCIL DATA'!P29</f>
        <v>PO Box 104</v>
      </c>
      <c r="Q29" s="63" t="str">
        <f>'[1]ALL COUNCIL DATA'!Q29</f>
        <v>GEELONG</v>
      </c>
      <c r="R29" s="58">
        <f>'[1]ALL COUNCIL DATA'!R29</f>
        <v>3220</v>
      </c>
      <c r="S29" s="102">
        <f>'[1]ALL COUNCIL DATA'!S29</f>
        <v>0</v>
      </c>
      <c r="T29" s="55" t="str">
        <f>'[1]ALL COUNCIL DATA'!T29</f>
        <v>Wurriki Nyal, 137-149 Mercer Street</v>
      </c>
      <c r="U29" s="55" t="str">
        <f>'[1]ALL COUNCIL DATA'!U29</f>
        <v>GEELONG</v>
      </c>
      <c r="V29" s="69">
        <f>'[1]ALL COUNCIL DATA'!V29</f>
        <v>3220</v>
      </c>
      <c r="W29" s="67" t="str">
        <f>'[1]ALL COUNCIL DATA'!W29</f>
        <v>5272 5272</v>
      </c>
      <c r="X29" s="68" t="str">
        <f>'[1]ALL COUNCIL DATA'!X29</f>
        <v xml:space="preserve"> </v>
      </c>
      <c r="Y29" s="66" t="str">
        <f>'[1]ALL COUNCIL DATA'!Y29</f>
        <v>COGGRecords@geelongcity.vic.gov.au</v>
      </c>
      <c r="Z29" s="57" t="str">
        <f>'[1]ALL COUNCIL DATA'!Z29</f>
        <v>www.geelongaustralia.com.au</v>
      </c>
    </row>
    <row r="30" spans="1:26" ht="16" customHeight="1" x14ac:dyDescent="0.25">
      <c r="A30" s="32" t="s">
        <v>52</v>
      </c>
      <c r="B30" s="92" t="str">
        <f>'[1]ALL COUNCIL DATA'!B30</f>
        <v xml:space="preserve"> </v>
      </c>
      <c r="C30" s="96" t="str">
        <f>'[1]ALL COUNCIL DATA'!C30</f>
        <v>Ms Fiona Le Gassick</v>
      </c>
      <c r="D30" s="96" t="str">
        <f>'[1]ALL COUNCIL DATA'!D30</f>
        <v>Ms Le Gassick</v>
      </c>
      <c r="E30" s="97" t="str">
        <f>'[1]ALL COUNCIL DATA'!E30</f>
        <v>F</v>
      </c>
      <c r="F30" s="97" t="str">
        <f>'[1]ALL COUNCIL DATA'!F30</f>
        <v>CEO</v>
      </c>
      <c r="G30" s="98" t="str">
        <f>'[1]ALL COUNCIL DATA'!G30</f>
        <v>Chief Executive Officer</v>
      </c>
      <c r="H30" s="70" t="str">
        <f>'[1]ALL COUNCIL DATA'!H30</f>
        <v>Cr Shane Sali</v>
      </c>
      <c r="I30" s="71" t="str">
        <f>'[1]ALL COUNCIL DATA'!I30</f>
        <v>Cr Sali</v>
      </c>
      <c r="J30" s="49" t="str">
        <f>'[1]ALL COUNCIL DATA'!J30</f>
        <v>Mayor</v>
      </c>
      <c r="K30" s="72" t="str">
        <f>'[1]ALL COUNCIL DATA'!K30</f>
        <v>M</v>
      </c>
      <c r="L30" s="72" t="str">
        <f>'[1]ALL COUNCIL DATA'!L30</f>
        <v>2nd</v>
      </c>
      <c r="M30" s="115" t="str">
        <f>'[1]ALL COUNCIL DATA'!M30</f>
        <v>2023&amp;24</v>
      </c>
      <c r="N30" s="71" t="str">
        <f>'[1]ALL COUNCIL DATA'!N30</f>
        <v>Cr Sam Spinks</v>
      </c>
      <c r="O30" s="73" t="str">
        <f>'[1]ALL COUNCIL DATA'!O30</f>
        <v>M</v>
      </c>
      <c r="P30" s="62" t="str">
        <f>'[1]ALL COUNCIL DATA'!P30</f>
        <v>Locked Bag 1000</v>
      </c>
      <c r="Q30" s="63" t="str">
        <f>'[1]ALL COUNCIL DATA'!Q30</f>
        <v>SHEPPARTON</v>
      </c>
      <c r="R30" s="58">
        <f>'[1]ALL COUNCIL DATA'!R30</f>
        <v>3632</v>
      </c>
      <c r="S30" s="102">
        <f>'[1]ALL COUNCIL DATA'!S30</f>
        <v>0</v>
      </c>
      <c r="T30" s="55" t="str">
        <f>'[1]ALL COUNCIL DATA'!T30</f>
        <v>90 Welsford Street</v>
      </c>
      <c r="U30" s="55" t="str">
        <f>'[1]ALL COUNCIL DATA'!U30</f>
        <v>SHEPPARTON</v>
      </c>
      <c r="V30" s="69">
        <f>'[1]ALL COUNCIL DATA'!V30</f>
        <v>3630</v>
      </c>
      <c r="W30" s="67" t="str">
        <f>'[1]ALL COUNCIL DATA'!W30</f>
        <v>5832 9700</v>
      </c>
      <c r="X30" s="68" t="str">
        <f>'[1]ALL COUNCIL DATA'!X30</f>
        <v>5831 1987</v>
      </c>
      <c r="Y30" s="54" t="str">
        <f>'[1]ALL COUNCIL DATA'!Y30</f>
        <v>council@shepparton.vic.gov.au</v>
      </c>
      <c r="Z30" s="57" t="str">
        <f>'[1]ALL COUNCIL DATA'!Z30</f>
        <v>greatershepparton.com.au</v>
      </c>
    </row>
    <row r="31" spans="1:26" ht="16" customHeight="1" x14ac:dyDescent="0.25">
      <c r="A31" s="32" t="s">
        <v>53</v>
      </c>
      <c r="B31" s="92" t="str">
        <f>'[1]ALL COUNCIL DATA'!B31</f>
        <v xml:space="preserve"> </v>
      </c>
      <c r="C31" s="55" t="str">
        <f>'[1]ALL COUNCIL DATA'!C31</f>
        <v>Mr Bradley Thomas</v>
      </c>
      <c r="D31" s="55" t="str">
        <f>'[1]ALL COUNCIL DATA'!D31</f>
        <v>Mr Thomas</v>
      </c>
      <c r="E31" s="56" t="str">
        <f>'[1]ALL COUNCIL DATA'!E31</f>
        <v>M</v>
      </c>
      <c r="F31" s="56" t="str">
        <f>'[1]ALL COUNCIL DATA'!F31</f>
        <v>CEO</v>
      </c>
      <c r="G31" s="57" t="str">
        <f>'[1]ALL COUNCIL DATA'!G31</f>
        <v>Chief Executive Officer</v>
      </c>
      <c r="H31" s="70" t="str">
        <f>'[1]ALL COUNCIL DATA'!H31</f>
        <v>Cr Brian Hood</v>
      </c>
      <c r="I31" s="71" t="str">
        <f>'[1]ALL COUNCIL DATA'!I31</f>
        <v>Cr Hood</v>
      </c>
      <c r="J31" s="49" t="str">
        <f>'[1]ALL COUNCIL DATA'!J31</f>
        <v>Mayor</v>
      </c>
      <c r="K31" s="72" t="str">
        <f>'[1]ALL COUNCIL DATA'!K31</f>
        <v>M</v>
      </c>
      <c r="L31" s="72" t="str">
        <f>'[1]ALL COUNCIL DATA'!L31</f>
        <v>2nd</v>
      </c>
      <c r="M31" s="72">
        <f>'[1]ALL COUNCIL DATA'!M31</f>
        <v>2024</v>
      </c>
      <c r="N31" s="112" t="str">
        <f>'[1]ALL COUNCIL DATA'!N31</f>
        <v>Cr Juliet Simpson</v>
      </c>
      <c r="O31" s="113" t="str">
        <f>'[1]ALL COUNCIL DATA'!O31</f>
        <v>F</v>
      </c>
      <c r="P31" s="62" t="str">
        <f>'[1]ALL COUNCIL DATA'!P31</f>
        <v>PO Box 21</v>
      </c>
      <c r="Q31" s="63" t="str">
        <f>'[1]ALL COUNCIL DATA'!Q31</f>
        <v>DAYLESFORD</v>
      </c>
      <c r="R31" s="58">
        <f>'[1]ALL COUNCIL DATA'!R31</f>
        <v>3460</v>
      </c>
      <c r="S31" s="102">
        <f>'[1]ALL COUNCIL DATA'!S31</f>
        <v>0</v>
      </c>
      <c r="T31" s="55" t="str">
        <f>'[1]ALL COUNCIL DATA'!T31</f>
        <v>76 Vincent Street</v>
      </c>
      <c r="U31" s="55" t="str">
        <f>'[1]ALL COUNCIL DATA'!U31</f>
        <v>DAYLESFORD</v>
      </c>
      <c r="V31" s="69">
        <f>'[1]ALL COUNCIL DATA'!V31</f>
        <v>3460</v>
      </c>
      <c r="W31" s="67" t="str">
        <f>'[1]ALL COUNCIL DATA'!W31</f>
        <v>5348 2306</v>
      </c>
      <c r="X31" s="68" t="str">
        <f>'[1]ALL COUNCIL DATA'!X31</f>
        <v xml:space="preserve"> </v>
      </c>
      <c r="Y31" s="54" t="str">
        <f>'[1]ALL COUNCIL DATA'!Y31</f>
        <v>shire@hepburn.vic.gov.au</v>
      </c>
      <c r="Z31" s="57" t="str">
        <f>'[1]ALL COUNCIL DATA'!Z31</f>
        <v>www.hepburn.vic.gov.au</v>
      </c>
    </row>
    <row r="32" spans="1:26" ht="16" customHeight="1" x14ac:dyDescent="0.25">
      <c r="A32" s="32" t="s">
        <v>54</v>
      </c>
      <c r="B32" s="92" t="str">
        <f>'[1]ALL COUNCIL DATA'!B32</f>
        <v xml:space="preserve"> </v>
      </c>
      <c r="C32" s="96" t="str">
        <f>'[1]ALL COUNCIL DATA'!C32</f>
        <v>Ms Monica Revell</v>
      </c>
      <c r="D32" s="96" t="str">
        <f>'[1]ALL COUNCIL DATA'!D32</f>
        <v xml:space="preserve">Ms Revell </v>
      </c>
      <c r="E32" s="97" t="str">
        <f>'[1]ALL COUNCIL DATA'!E32</f>
        <v>F</v>
      </c>
      <c r="F32" s="97" t="str">
        <f>'[1]ALL COUNCIL DATA'!F32</f>
        <v>CEO</v>
      </c>
      <c r="G32" s="98" t="str">
        <f>'[1]ALL COUNCIL DATA'!G32</f>
        <v>Chief Executive Officer</v>
      </c>
      <c r="H32" s="70" t="str">
        <f>'[1]ALL COUNCIL DATA'!H32</f>
        <v>Cr Brett Ireland</v>
      </c>
      <c r="I32" s="71" t="str">
        <f>'[1]ALL COUNCIL DATA'!I32</f>
        <v>Cr Ireland</v>
      </c>
      <c r="J32" s="49" t="str">
        <f>'[1]ALL COUNCIL DATA'!J32</f>
        <v>Mayor</v>
      </c>
      <c r="K32" s="72" t="str">
        <f>'[1]ALL COUNCIL DATA'!K32</f>
        <v>M</v>
      </c>
      <c r="L32" s="72" t="str">
        <f>'[1]ALL COUNCIL DATA'!L32</f>
        <v>2nd</v>
      </c>
      <c r="M32" s="72">
        <f>'[1]ALL COUNCIL DATA'!M32</f>
        <v>2024</v>
      </c>
      <c r="N32" s="112" t="str">
        <f>'[1]ALL COUNCIL DATA'!N32</f>
        <v>Cr Wendy Bywaters</v>
      </c>
      <c r="O32" s="113" t="str">
        <f>'[1]ALL COUNCIL DATA'!O32</f>
        <v>F</v>
      </c>
      <c r="P32" s="62" t="str">
        <f>'[1]ALL COUNCIL DATA'!P32</f>
        <v xml:space="preserve">PO Box 250 </v>
      </c>
      <c r="Q32" s="63" t="str">
        <f>'[1]ALL COUNCIL DATA'!Q32</f>
        <v>NHILL</v>
      </c>
      <c r="R32" s="58">
        <f>'[1]ALL COUNCIL DATA'!R32</f>
        <v>3418</v>
      </c>
      <c r="S32" s="102">
        <f>'[1]ALL COUNCIL DATA'!S32</f>
        <v>0</v>
      </c>
      <c r="T32" s="55" t="str">
        <f>'[1]ALL COUNCIL DATA'!T32</f>
        <v>92 Nelson Street</v>
      </c>
      <c r="U32" s="55" t="str">
        <f>'[1]ALL COUNCIL DATA'!U32</f>
        <v>NHILL</v>
      </c>
      <c r="V32" s="69">
        <f>'[1]ALL COUNCIL DATA'!V32</f>
        <v>3418</v>
      </c>
      <c r="W32" s="67" t="str">
        <f>'[1]ALL COUNCIL DATA'!W32</f>
        <v>5391 4444</v>
      </c>
      <c r="X32" s="68" t="str">
        <f>'[1]ALL COUNCIL DATA'!X32</f>
        <v>5391 1376</v>
      </c>
      <c r="Y32" s="54" t="str">
        <f>'[1]ALL COUNCIL DATA'!Y32</f>
        <v>info@hindmarsh.vic.gov.au</v>
      </c>
      <c r="Z32" s="57" t="str">
        <f>'[1]ALL COUNCIL DATA'!Z32</f>
        <v>www.hindmarsh.vic.gov.au</v>
      </c>
    </row>
    <row r="33" spans="1:26" ht="16" customHeight="1" x14ac:dyDescent="0.25">
      <c r="A33" s="32" t="s">
        <v>55</v>
      </c>
      <c r="B33" s="92" t="str">
        <f>'[1]ALL COUNCIL DATA'!B33</f>
        <v xml:space="preserve"> </v>
      </c>
      <c r="C33" s="55" t="str">
        <f>'[1]ALL COUNCIL DATA'!C33</f>
        <v>Mr Aaron van Egmond</v>
      </c>
      <c r="D33" s="55" t="str">
        <f>'[1]ALL COUNCIL DATA'!D33</f>
        <v>Mr van Egmond</v>
      </c>
      <c r="E33" s="56" t="str">
        <f>'[1]ALL COUNCIL DATA'!E33</f>
        <v>M</v>
      </c>
      <c r="F33" s="56" t="str">
        <f>'[1]ALL COUNCIL DATA'!F33</f>
        <v>CEO</v>
      </c>
      <c r="G33" s="57" t="str">
        <f>'[1]ALL COUNCIL DATA'!G33</f>
        <v>Chief Executive Officer</v>
      </c>
      <c r="H33" s="70" t="str">
        <f>'[1]ALL COUNCIL DATA'!H33</f>
        <v>Cr Matt Tyler</v>
      </c>
      <c r="I33" s="71" t="str">
        <f>'[1]ALL COUNCIL DATA'!I33</f>
        <v>Cr Tyler</v>
      </c>
      <c r="J33" s="49" t="str">
        <f>'[1]ALL COUNCIL DATA'!J33</f>
        <v>Mayor</v>
      </c>
      <c r="K33" s="72" t="str">
        <f>'[1]ALL COUNCIL DATA'!K33</f>
        <v>M</v>
      </c>
      <c r="L33" s="72" t="str">
        <f>'[1]ALL COUNCIL DATA'!L33</f>
        <v>1st</v>
      </c>
      <c r="M33" s="72">
        <f>'[1]ALL COUNCIL DATA'!M33</f>
        <v>2024</v>
      </c>
      <c r="N33" s="112" t="str">
        <f>'[1]ALL COUNCIL DATA'!N33</f>
        <v>Cr Pamela Sutton-Legaud</v>
      </c>
      <c r="O33" s="113" t="str">
        <f>'[1]ALL COUNCIL DATA'!O33</f>
        <v>F</v>
      </c>
      <c r="P33" s="62" t="str">
        <f>'[1]ALL COUNCIL DATA'!P33</f>
        <v>PO Box 21</v>
      </c>
      <c r="Q33" s="63" t="str">
        <f>'[1]ALL COUNCIL DATA'!Q33</f>
        <v>ALTONA</v>
      </c>
      <c r="R33" s="58">
        <f>'[1]ALL COUNCIL DATA'!R33</f>
        <v>3018</v>
      </c>
      <c r="S33" s="102">
        <f>'[1]ALL COUNCIL DATA'!S33</f>
        <v>0</v>
      </c>
      <c r="T33" s="55" t="str">
        <f>'[1]ALL COUNCIL DATA'!T33</f>
        <v>115 Civic Parade</v>
      </c>
      <c r="U33" s="55" t="str">
        <f>'[1]ALL COUNCIL DATA'!U33</f>
        <v>ALTONA</v>
      </c>
      <c r="V33" s="69">
        <f>'[1]ALL COUNCIL DATA'!V33</f>
        <v>3018</v>
      </c>
      <c r="W33" s="67" t="str">
        <f>'[1]ALL COUNCIL DATA'!W33</f>
        <v>9932 1000</v>
      </c>
      <c r="X33" s="68" t="str">
        <f>'[1]ALL COUNCIL DATA'!X33</f>
        <v>9932 1039</v>
      </c>
      <c r="Y33" s="54" t="str">
        <f>'[1]ALL COUNCIL DATA'!Y33</f>
        <v>customerservice@hobsonsbay.vic.gov.au</v>
      </c>
      <c r="Z33" s="57" t="str">
        <f>'[1]ALL COUNCIL DATA'!Z33</f>
        <v>www.hobsonsbay.vic.gov.au</v>
      </c>
    </row>
    <row r="34" spans="1:26" ht="16" customHeight="1" x14ac:dyDescent="0.25">
      <c r="A34" s="32" t="s">
        <v>56</v>
      </c>
      <c r="B34" s="92" t="str">
        <f>'[1]ALL COUNCIL DATA'!B34</f>
        <v xml:space="preserve"> </v>
      </c>
      <c r="C34" s="55" t="str">
        <f>'[1]ALL COUNCIL DATA'!C34</f>
        <v>Mr Sunil Bhalla</v>
      </c>
      <c r="D34" s="55" t="str">
        <f>'[1]ALL COUNCIL DATA'!D34</f>
        <v>Mr Bhalla</v>
      </c>
      <c r="E34" s="56" t="str">
        <f>'[1]ALL COUNCIL DATA'!E34</f>
        <v>M</v>
      </c>
      <c r="F34" s="56" t="str">
        <f>'[1]ALL COUNCIL DATA'!F34</f>
        <v>CEO</v>
      </c>
      <c r="G34" s="57" t="str">
        <f>'[1]ALL COUNCIL DATA'!G34</f>
        <v>Chief Executive Officer</v>
      </c>
      <c r="H34" s="114" t="str">
        <f>'[1]ALL COUNCIL DATA'!H34</f>
        <v>Cr Robyn Gulline</v>
      </c>
      <c r="I34" s="112" t="str">
        <f>'[1]ALL COUNCIL DATA'!I34</f>
        <v>Cr Gulline</v>
      </c>
      <c r="J34" s="117" t="str">
        <f>'[1]ALL COUNCIL DATA'!J34</f>
        <v>Mayor</v>
      </c>
      <c r="K34" s="118" t="str">
        <f>'[1]ALL COUNCIL DATA'!K34</f>
        <v>F</v>
      </c>
      <c r="L34" s="118" t="str">
        <f>'[1]ALL COUNCIL DATA'!L34</f>
        <v>4th</v>
      </c>
      <c r="M34" s="118">
        <f>'[1]ALL COUNCIL DATA'!M34</f>
        <v>2024</v>
      </c>
      <c r="N34" s="94" t="str">
        <f>'[1]ALL COUNCIL DATA'!N34</f>
        <v xml:space="preserve"> </v>
      </c>
      <c r="O34" s="95" t="str">
        <f>'[1]ALL COUNCIL DATA'!O34</f>
        <v xml:space="preserve"> </v>
      </c>
      <c r="P34" s="62" t="str">
        <f>'[1]ALL COUNCIL DATA'!P34</f>
        <v>PO Box 511</v>
      </c>
      <c r="Q34" s="63" t="str">
        <f>'[1]ALL COUNCIL DATA'!Q34</f>
        <v>HORSHAM</v>
      </c>
      <c r="R34" s="58">
        <f>'[1]ALL COUNCIL DATA'!R34</f>
        <v>3402</v>
      </c>
      <c r="S34" s="102">
        <f>'[1]ALL COUNCIL DATA'!S34</f>
        <v>0</v>
      </c>
      <c r="T34" s="55" t="str">
        <f>'[1]ALL COUNCIL DATA'!T34</f>
        <v>Civic Centre, Roberts Avenue</v>
      </c>
      <c r="U34" s="55" t="str">
        <f>'[1]ALL COUNCIL DATA'!U34</f>
        <v>HORSHAM</v>
      </c>
      <c r="V34" s="69">
        <f>'[1]ALL COUNCIL DATA'!V34</f>
        <v>3402</v>
      </c>
      <c r="W34" s="67" t="str">
        <f>'[1]ALL COUNCIL DATA'!W34</f>
        <v>5382 9777</v>
      </c>
      <c r="X34" s="68" t="str">
        <f>'[1]ALL COUNCIL DATA'!X34</f>
        <v>5382 1111</v>
      </c>
      <c r="Y34" s="54" t="str">
        <f>'[1]ALL COUNCIL DATA'!Y34</f>
        <v>council@hrcc.vic.gov.au</v>
      </c>
      <c r="Z34" s="57" t="str">
        <f>'[1]ALL COUNCIL DATA'!Z34</f>
        <v>www.hrcc.vic.gov.au</v>
      </c>
    </row>
    <row r="35" spans="1:26" ht="16" customHeight="1" x14ac:dyDescent="0.25">
      <c r="A35" s="32" t="s">
        <v>57</v>
      </c>
      <c r="B35" s="92" t="str">
        <f>'[1]ALL COUNCIL DATA'!B35</f>
        <v xml:space="preserve"> </v>
      </c>
      <c r="C35" s="96" t="str">
        <f>'[1]ALL COUNCIL DATA'!C35</f>
        <v>Ms Sheena Frost</v>
      </c>
      <c r="D35" s="96" t="str">
        <f>'[1]ALL COUNCIL DATA'!D35</f>
        <v>Ms Frost</v>
      </c>
      <c r="E35" s="97" t="str">
        <f>'[1]ALL COUNCIL DATA'!E35</f>
        <v>F</v>
      </c>
      <c r="F35" s="97" t="str">
        <f>'[1]ALL COUNCIL DATA'!F35</f>
        <v>CEO</v>
      </c>
      <c r="G35" s="98" t="str">
        <f>'[1]ALL COUNCIL DATA'!G35</f>
        <v>Chief Executive Officer</v>
      </c>
      <c r="H35" s="70" t="str">
        <f>'[1]ALL COUNCIL DATA'!H35</f>
        <v>Cr Naim Kurt</v>
      </c>
      <c r="I35" s="71" t="str">
        <f>'[1]ALL COUNCIL DATA'!I35</f>
        <v>Cr Kurt</v>
      </c>
      <c r="J35" s="49" t="str">
        <f>'[1]ALL COUNCIL DATA'!J35</f>
        <v>Mayor</v>
      </c>
      <c r="K35" s="72" t="str">
        <f>'[1]ALL COUNCIL DATA'!K35</f>
        <v>M</v>
      </c>
      <c r="L35" s="72" t="str">
        <f>'[1]ALL COUNCIL DATA'!L35</f>
        <v>1st</v>
      </c>
      <c r="M35" s="72">
        <f>'[1]ALL COUNCIL DATA'!M35</f>
        <v>2024</v>
      </c>
      <c r="N35" s="112" t="str">
        <f>'[1]ALL COUNCIL DATA'!N35</f>
        <v>Cr Karen Sherry</v>
      </c>
      <c r="O35" s="113" t="str">
        <f>'[1]ALL COUNCIL DATA'!O35</f>
        <v>F</v>
      </c>
      <c r="P35" s="62" t="str">
        <f>'[1]ALL COUNCIL DATA'!P35</f>
        <v>PO Box 119</v>
      </c>
      <c r="Q35" s="63" t="str">
        <f>'[1]ALL COUNCIL DATA'!Q35</f>
        <v>DALLAS</v>
      </c>
      <c r="R35" s="58">
        <f>'[1]ALL COUNCIL DATA'!R35</f>
        <v>3047</v>
      </c>
      <c r="S35" s="102">
        <f>'[1]ALL COUNCIL DATA'!S35</f>
        <v>0</v>
      </c>
      <c r="T35" s="55" t="str">
        <f>'[1]ALL COUNCIL DATA'!T35</f>
        <v>1079 Pascoe Vale Road</v>
      </c>
      <c r="U35" s="55" t="str">
        <f>'[1]ALL COUNCIL DATA'!U35</f>
        <v>BROADMEADOWS</v>
      </c>
      <c r="V35" s="69">
        <f>'[1]ALL COUNCIL DATA'!V35</f>
        <v>3047</v>
      </c>
      <c r="W35" s="67" t="str">
        <f>'[1]ALL COUNCIL DATA'!W35</f>
        <v>9205 2200</v>
      </c>
      <c r="X35" s="68" t="str">
        <f>'[1]ALL COUNCIL DATA'!X35</f>
        <v>9309 0109</v>
      </c>
      <c r="Y35" s="54" t="str">
        <f>'[1]ALL COUNCIL DATA'!Y35</f>
        <v>contactus@hume.vic.gov.au</v>
      </c>
      <c r="Z35" s="57" t="str">
        <f>'[1]ALL COUNCIL DATA'!Z35</f>
        <v>www.hume.vic.gov.au</v>
      </c>
    </row>
    <row r="36" spans="1:26" ht="16" customHeight="1" x14ac:dyDescent="0.25">
      <c r="A36" s="32" t="s">
        <v>58</v>
      </c>
      <c r="B36" s="92" t="str">
        <f>'[1]ALL COUNCIL DATA'!B36</f>
        <v xml:space="preserve"> </v>
      </c>
      <c r="C36" s="55" t="str">
        <f>'[1]ALL COUNCIL DATA'!C36</f>
        <v>Mr Trevor Ierino</v>
      </c>
      <c r="D36" s="55" t="str">
        <f>'[1]ALL COUNCIL DATA'!D36</f>
        <v>Mr Ierino</v>
      </c>
      <c r="E36" s="56" t="str">
        <f>'[1]ALL COUNCIL DATA'!E36</f>
        <v>M</v>
      </c>
      <c r="F36" s="56" t="str">
        <f>'[1]ALL COUNCIL DATA'!F36</f>
        <v>CEO</v>
      </c>
      <c r="G36" s="57" t="str">
        <f>'[1]ALL COUNCIL DATA'!G36</f>
        <v>Chief Executive Officer</v>
      </c>
      <c r="H36" s="114" t="str">
        <f>'[1]ALL COUNCIL DATA'!H36</f>
        <v>Cr Sophie Price</v>
      </c>
      <c r="I36" s="112" t="str">
        <f>'[1]ALL COUNCIL DATA'!I36</f>
        <v>Cr Price</v>
      </c>
      <c r="J36" s="117" t="str">
        <f>'[1]ALL COUNCIL DATA'!J36</f>
        <v>Mayor</v>
      </c>
      <c r="K36" s="118" t="str">
        <f>'[1]ALL COUNCIL DATA'!K36</f>
        <v>F</v>
      </c>
      <c r="L36" s="118" t="str">
        <f>'[1]ALL COUNCIL DATA'!L36</f>
        <v>1st</v>
      </c>
      <c r="M36" s="115" t="str">
        <f>'[1]ALL COUNCIL DATA'!M36</f>
        <v>2023&amp;24</v>
      </c>
      <c r="N36" s="71" t="str">
        <f>'[1]ALL COUNCIL DATA'!N36</f>
        <v>Cr Bernard Gaffney</v>
      </c>
      <c r="O36" s="73" t="str">
        <f>'[1]ALL COUNCIL DATA'!O36</f>
        <v>M</v>
      </c>
      <c r="P36" s="62" t="str">
        <f>'[1]ALL COUNCIL DATA'!P36</f>
        <v>PO Box 28</v>
      </c>
      <c r="Q36" s="63" t="str">
        <f>'[1]ALL COUNCIL DATA'!Q36</f>
        <v>BEECHWORTH</v>
      </c>
      <c r="R36" s="58">
        <f>'[1]ALL COUNCIL DATA'!R36</f>
        <v>3747</v>
      </c>
      <c r="S36" s="102">
        <f>'[1]ALL COUNCIL DATA'!S36</f>
        <v>0</v>
      </c>
      <c r="T36" s="55" t="str">
        <f>'[1]ALL COUNCIL DATA'!T36</f>
        <v>2 Kurrajong Way</v>
      </c>
      <c r="U36" s="55" t="str">
        <f>'[1]ALL COUNCIL DATA'!U36</f>
        <v>BEECHWORTH</v>
      </c>
      <c r="V36" s="69">
        <f>'[1]ALL COUNCIL DATA'!V36</f>
        <v>3747</v>
      </c>
      <c r="W36" s="67" t="str">
        <f>'[1]ALL COUNCIL DATA'!W36</f>
        <v>5728 8000</v>
      </c>
      <c r="X36" s="68" t="str">
        <f>'[1]ALL COUNCIL DATA'!X36</f>
        <v xml:space="preserve"> </v>
      </c>
      <c r="Y36" s="54" t="str">
        <f>'[1]ALL COUNCIL DATA'!Y36</f>
        <v>info@indigoshire.vic.gov.au</v>
      </c>
      <c r="Z36" s="57" t="str">
        <f>'[1]ALL COUNCIL DATA'!Z36</f>
        <v>www.indigoshire.vic.gov.au</v>
      </c>
    </row>
    <row r="37" spans="1:26" ht="16" customHeight="1" x14ac:dyDescent="0.25">
      <c r="A37" s="32" t="s">
        <v>59</v>
      </c>
      <c r="B37" s="92" t="str">
        <f>'[1]ALL COUNCIL DATA'!B37</f>
        <v xml:space="preserve"> </v>
      </c>
      <c r="C37" s="55" t="str">
        <f>'[1]ALL COUNCIL DATA'!C37</f>
        <v>Mr Peter Bean</v>
      </c>
      <c r="D37" s="55" t="str">
        <f>'[1]ALL COUNCIL DATA'!D37</f>
        <v>Mr Bean</v>
      </c>
      <c r="E37" s="56" t="str">
        <f>'[1]ALL COUNCIL DATA'!E37</f>
        <v>M</v>
      </c>
      <c r="F37" s="56" t="str">
        <f>'[1]ALL COUNCIL DATA'!F37</f>
        <v>CEO</v>
      </c>
      <c r="G37" s="57" t="str">
        <f>'[1]ALL COUNCIL DATA'!G37</f>
        <v>Chief Executive Officer</v>
      </c>
      <c r="H37" s="114" t="str">
        <f>'[1]ALL COUNCIL DATA'!H37</f>
        <v>Cr Jenna Davey-Burns</v>
      </c>
      <c r="I37" s="112" t="str">
        <f>'[1]ALL COUNCIL DATA'!I37</f>
        <v>Cr Davey-Burns</v>
      </c>
      <c r="J37" s="117" t="str">
        <f>'[1]ALL COUNCIL DATA'!J37</f>
        <v>Mayor</v>
      </c>
      <c r="K37" s="118" t="str">
        <f>'[1]ALL COUNCIL DATA'!K37</f>
        <v>F</v>
      </c>
      <c r="L37" s="118" t="str">
        <f>'[1]ALL COUNCIL DATA'!L37</f>
        <v>1st</v>
      </c>
      <c r="M37" s="118">
        <f>'[1]ALL COUNCIL DATA'!M37</f>
        <v>2024</v>
      </c>
      <c r="N37" s="112" t="str">
        <f>'[1]ALL COUNCIL DATA'!N37</f>
        <v>Cr Tracey Davies</v>
      </c>
      <c r="O37" s="113" t="str">
        <f>'[1]ALL COUNCIL DATA'!O37</f>
        <v>F</v>
      </c>
      <c r="P37" s="62" t="str">
        <f>'[1]ALL COUNCIL DATA'!P37</f>
        <v>PO Box 1000</v>
      </c>
      <c r="Q37" s="63" t="str">
        <f>'[1]ALL COUNCIL DATA'!Q37</f>
        <v>MENTONE</v>
      </c>
      <c r="R37" s="58">
        <f>'[1]ALL COUNCIL DATA'!R37</f>
        <v>3194</v>
      </c>
      <c r="S37" s="102">
        <f>'[1]ALL COUNCIL DATA'!S37</f>
        <v>0</v>
      </c>
      <c r="T37" s="55" t="str">
        <f>'[1]ALL COUNCIL DATA'!T37</f>
        <v>1230 Nepean Highway</v>
      </c>
      <c r="U37" s="55" t="str">
        <f>'[1]ALL COUNCIL DATA'!U37</f>
        <v>CHELTENHAM</v>
      </c>
      <c r="V37" s="69">
        <f>'[1]ALL COUNCIL DATA'!V37</f>
        <v>3192</v>
      </c>
      <c r="W37" s="67" t="str">
        <f>'[1]ALL COUNCIL DATA'!W37</f>
        <v>1300 653 356</v>
      </c>
      <c r="X37" s="68" t="str">
        <f>'[1]ALL COUNCIL DATA'!X37</f>
        <v>9581 4500</v>
      </c>
      <c r="Y37" s="54" t="str">
        <f>'[1]ALL COUNCIL DATA'!Y37</f>
        <v>info@kingston.vic.gov.au</v>
      </c>
      <c r="Z37" s="57" t="str">
        <f>'[1]ALL COUNCIL DATA'!Z37</f>
        <v>www.kingston.vic.gov.au</v>
      </c>
    </row>
    <row r="38" spans="1:26" ht="16" customHeight="1" x14ac:dyDescent="0.25">
      <c r="A38" s="32" t="s">
        <v>60</v>
      </c>
      <c r="B38" s="92" t="str">
        <f>'[1]ALL COUNCIL DATA'!B38</f>
        <v xml:space="preserve"> </v>
      </c>
      <c r="C38" s="55" t="str">
        <f>'[1]ALL COUNCIL DATA'!C38</f>
        <v>Mr Bruce Dobson</v>
      </c>
      <c r="D38" s="55" t="str">
        <f>'[1]ALL COUNCIL DATA'!D38</f>
        <v>Mr Dobson</v>
      </c>
      <c r="E38" s="56" t="str">
        <f>'[1]ALL COUNCIL DATA'!E38</f>
        <v>M</v>
      </c>
      <c r="F38" s="56" t="str">
        <f>'[1]ALL COUNCIL DATA'!F38</f>
        <v>CEO</v>
      </c>
      <c r="G38" s="57" t="str">
        <f>'[1]ALL COUNCIL DATA'!G38</f>
        <v>Chief Executive Officer</v>
      </c>
      <c r="H38" s="114" t="str">
        <f>'[1]ALL COUNCIL DATA'!H38</f>
        <v>Cr Jude Dwight</v>
      </c>
      <c r="I38" s="112" t="str">
        <f>'[1]ALL COUNCIL DATA'!I38</f>
        <v>Cr Dwight</v>
      </c>
      <c r="J38" s="117" t="str">
        <f>'[1]ALL COUNCIL DATA'!J38</f>
        <v>Mayor</v>
      </c>
      <c r="K38" s="118" t="str">
        <f>'[1]ALL COUNCIL DATA'!K38</f>
        <v>F</v>
      </c>
      <c r="L38" s="118" t="str">
        <f>'[1]ALL COUNCIL DATA'!L38</f>
        <v>1st</v>
      </c>
      <c r="M38" s="118">
        <f>'[1]ALL COUNCIL DATA'!M38</f>
        <v>2024</v>
      </c>
      <c r="N38" s="112" t="str">
        <f>'[1]ALL COUNCIL DATA'!N38</f>
        <v>Cr Sorina Grasso</v>
      </c>
      <c r="O38" s="113" t="str">
        <f>'[1]ALL COUNCIL DATA'!O38</f>
        <v>F</v>
      </c>
      <c r="P38" s="62" t="str">
        <f>'[1]ALL COUNCIL DATA'!P38</f>
        <v>511 Burwood Highway</v>
      </c>
      <c r="Q38" s="63" t="str">
        <f>'[1]ALL COUNCIL DATA'!Q38</f>
        <v>WANTIRNA SOUTH</v>
      </c>
      <c r="R38" s="58">
        <f>'[1]ALL COUNCIL DATA'!R38</f>
        <v>3152</v>
      </c>
      <c r="S38" s="102">
        <f>'[1]ALL COUNCIL DATA'!S38</f>
        <v>0</v>
      </c>
      <c r="T38" s="55" t="str">
        <f>'[1]ALL COUNCIL DATA'!T38</f>
        <v>511 Burwood Highway</v>
      </c>
      <c r="U38" s="55" t="str">
        <f>'[1]ALL COUNCIL DATA'!U38</f>
        <v>WANTIRNA SOUTH</v>
      </c>
      <c r="V38" s="69">
        <f>'[1]ALL COUNCIL DATA'!V38</f>
        <v>3152</v>
      </c>
      <c r="W38" s="67" t="str">
        <f>'[1]ALL COUNCIL DATA'!W38</f>
        <v>9298 8000</v>
      </c>
      <c r="X38" s="68" t="str">
        <f>'[1]ALL COUNCIL DATA'!X38</f>
        <v>9800 3096</v>
      </c>
      <c r="Y38" s="54" t="str">
        <f>'[1]ALL COUNCIL DATA'!Y38</f>
        <v>knoxcc@knox.vic.gov.au</v>
      </c>
      <c r="Z38" s="57" t="str">
        <f>'[1]ALL COUNCIL DATA'!Z38</f>
        <v>www.knox.vic.gov.au</v>
      </c>
    </row>
    <row r="39" spans="1:26" ht="16" customHeight="1" x14ac:dyDescent="0.25">
      <c r="A39" s="32" t="s">
        <v>61</v>
      </c>
      <c r="B39" s="92" t="str">
        <f>'[1]ALL COUNCIL DATA'!B39</f>
        <v xml:space="preserve"> </v>
      </c>
      <c r="C39" s="55" t="str">
        <f>'[1]ALL COUNCIL DATA'!C39</f>
        <v>Mr Steven Piasente</v>
      </c>
      <c r="D39" s="55" t="str">
        <f>'[1]ALL COUNCIL DATA'!D39</f>
        <v>Mr Piasente</v>
      </c>
      <c r="E39" s="56" t="str">
        <f>'[1]ALL COUNCIL DATA'!E39</f>
        <v>M</v>
      </c>
      <c r="F39" s="56" t="str">
        <f>'[1]ALL COUNCIL DATA'!F39</f>
        <v>CEO</v>
      </c>
      <c r="G39" s="57" t="str">
        <f>'[1]ALL COUNCIL DATA'!G39</f>
        <v>Chief Executive Officer</v>
      </c>
      <c r="H39" s="70" t="str">
        <f>'[1]ALL COUNCIL DATA'!H39</f>
        <v>Cr Darren Howe</v>
      </c>
      <c r="I39" s="71" t="str">
        <f>'[1]ALL COUNCIL DATA'!I39</f>
        <v>Cr Howe</v>
      </c>
      <c r="J39" s="49" t="str">
        <f>'[1]ALL COUNCIL DATA'!J39</f>
        <v>Mayor</v>
      </c>
      <c r="K39" s="72" t="str">
        <f>'[1]ALL COUNCIL DATA'!K39</f>
        <v>M</v>
      </c>
      <c r="L39" s="72" t="str">
        <f>'[1]ALL COUNCIL DATA'!L39</f>
        <v>1st</v>
      </c>
      <c r="M39" s="72">
        <f>'[1]ALL COUNCIL DATA'!M39</f>
        <v>2024</v>
      </c>
      <c r="N39" s="112" t="str">
        <f>'[1]ALL COUNCIL DATA'!N39</f>
        <v>Cr Tracie Lund</v>
      </c>
      <c r="O39" s="113" t="str">
        <f>'[1]ALL COUNCIL DATA'!O39</f>
        <v>F</v>
      </c>
      <c r="P39" s="62" t="str">
        <f>'[1]ALL COUNCIL DATA'!P39</f>
        <v>PO Box 264</v>
      </c>
      <c r="Q39" s="63" t="str">
        <f>'[1]ALL COUNCIL DATA'!Q39</f>
        <v>MORWELL</v>
      </c>
      <c r="R39" s="58">
        <f>'[1]ALL COUNCIL DATA'!R39</f>
        <v>3840</v>
      </c>
      <c r="S39" s="102">
        <f>'[1]ALL COUNCIL DATA'!S39</f>
        <v>0</v>
      </c>
      <c r="T39" s="55" t="str">
        <f>'[1]ALL COUNCIL DATA'!T39</f>
        <v>141 Commercial Road</v>
      </c>
      <c r="U39" s="55" t="str">
        <f>'[1]ALL COUNCIL DATA'!U39</f>
        <v>MORWELL</v>
      </c>
      <c r="V39" s="69">
        <f>'[1]ALL COUNCIL DATA'!V39</f>
        <v>3840</v>
      </c>
      <c r="W39" s="67" t="str">
        <f>'[1]ALL COUNCIL DATA'!W39</f>
        <v>1300 367 700</v>
      </c>
      <c r="X39" s="68" t="str">
        <f>'[1]ALL COUNCIL DATA'!X39</f>
        <v>5128 5672</v>
      </c>
      <c r="Y39" s="54" t="str">
        <f>'[1]ALL COUNCIL DATA'!Y39</f>
        <v>latrobe@latrobe.vic.gov.au</v>
      </c>
      <c r="Z39" s="57" t="str">
        <f>'[1]ALL COUNCIL DATA'!Z39</f>
        <v>www.latrobe.vic.gov.au</v>
      </c>
    </row>
    <row r="40" spans="1:26" ht="16" customHeight="1" x14ac:dyDescent="0.25">
      <c r="A40" s="32" t="s">
        <v>62</v>
      </c>
      <c r="B40" s="92" t="str">
        <f>'[1]ALL COUNCIL DATA'!B40</f>
        <v xml:space="preserve"> </v>
      </c>
      <c r="C40" s="55" t="str">
        <f>'[1]ALL COUNCIL DATA'!C40</f>
        <v>Mr Lincoln Fitzgerald</v>
      </c>
      <c r="D40" s="55" t="str">
        <f>'[1]ALL COUNCIL DATA'!D40</f>
        <v>Mr  Fitzgerald</v>
      </c>
      <c r="E40" s="56" t="str">
        <f>'[1]ALL COUNCIL DATA'!E40</f>
        <v>M</v>
      </c>
      <c r="F40" s="56" t="str">
        <f>'[1]ALL COUNCIL DATA'!F40</f>
        <v>CEO</v>
      </c>
      <c r="G40" s="57" t="str">
        <f>'[1]ALL COUNCIL DATA'!G40</f>
        <v>Chief Executive Officer</v>
      </c>
      <c r="H40" s="70" t="str">
        <f>'[1]ALL COUNCIL DATA'!H40</f>
        <v>Cr Gavan Holt</v>
      </c>
      <c r="I40" s="71" t="str">
        <f>'[1]ALL COUNCIL DATA'!I40</f>
        <v>Cr Holt</v>
      </c>
      <c r="J40" s="49" t="str">
        <f>'[1]ALL COUNCIL DATA'!J40</f>
        <v>Mayor</v>
      </c>
      <c r="K40" s="72" t="str">
        <f>'[1]ALL COUNCIL DATA'!K40</f>
        <v>M</v>
      </c>
      <c r="L40" s="72" t="str">
        <f>'[1]ALL COUNCIL DATA'!L40</f>
        <v>7th</v>
      </c>
      <c r="M40" s="72">
        <f>'[1]ALL COUNCIL DATA'!M40</f>
        <v>2024</v>
      </c>
      <c r="N40" s="94" t="str">
        <f>'[1]ALL COUNCIL DATA'!N40</f>
        <v xml:space="preserve"> </v>
      </c>
      <c r="O40" s="95" t="str">
        <f>'[1]ALL COUNCIL DATA'!O40</f>
        <v xml:space="preserve"> </v>
      </c>
      <c r="P40" s="62" t="str">
        <f>'[1]ALL COUNCIL DATA'!P40</f>
        <v>PO Box 21</v>
      </c>
      <c r="Q40" s="63" t="str">
        <f>'[1]ALL COUNCIL DATA'!Q40</f>
        <v>WEDDERBURN</v>
      </c>
      <c r="R40" s="58">
        <f>'[1]ALL COUNCIL DATA'!R40</f>
        <v>3518</v>
      </c>
      <c r="S40" s="102">
        <f>'[1]ALL COUNCIL DATA'!S40</f>
        <v>0</v>
      </c>
      <c r="T40" s="55" t="str">
        <f>'[1]ALL COUNCIL DATA'!T40</f>
        <v>41 High Street</v>
      </c>
      <c r="U40" s="55" t="str">
        <f>'[1]ALL COUNCIL DATA'!U40</f>
        <v>WEDDERBURN</v>
      </c>
      <c r="V40" s="69">
        <f>'[1]ALL COUNCIL DATA'!V40</f>
        <v>3518</v>
      </c>
      <c r="W40" s="67" t="str">
        <f>'[1]ALL COUNCIL DATA'!W40</f>
        <v>5494 1200</v>
      </c>
      <c r="X40" s="68" t="str">
        <f>'[1]ALL COUNCIL DATA'!X40</f>
        <v>5494 3003</v>
      </c>
      <c r="Y40" s="54" t="str">
        <f>'[1]ALL COUNCIL DATA'!Y40</f>
        <v>loddon@loddon.vic.gov.au</v>
      </c>
      <c r="Z40" s="57" t="str">
        <f>'[1]ALL COUNCIL DATA'!Z40</f>
        <v>www.loddon.vic.gov.au</v>
      </c>
    </row>
    <row r="41" spans="1:26" ht="16" customHeight="1" x14ac:dyDescent="0.25">
      <c r="A41" s="32" t="s">
        <v>63</v>
      </c>
      <c r="B41" s="92" t="str">
        <f>'[1]ALL COUNCIL DATA'!B41</f>
        <v xml:space="preserve"> </v>
      </c>
      <c r="C41" s="55" t="str">
        <f>'[1]ALL COUNCIL DATA'!C41</f>
        <v>Mr Bernie O'Sullivan</v>
      </c>
      <c r="D41" s="55" t="str">
        <f>'[1]ALL COUNCIL DATA'!D41</f>
        <v>Mr O'Sullivan</v>
      </c>
      <c r="E41" s="56" t="str">
        <f>'[1]ALL COUNCIL DATA'!E41</f>
        <v>M</v>
      </c>
      <c r="F41" s="56" t="str">
        <f>'[1]ALL COUNCIL DATA'!F41</f>
        <v>CEO</v>
      </c>
      <c r="G41" s="57" t="str">
        <f>'[1]ALL COUNCIL DATA'!G41</f>
        <v>Chief Executive Officer</v>
      </c>
      <c r="H41" s="114" t="str">
        <f>'[1]ALL COUNCIL DATA'!H41</f>
        <v>Cr Annette Death</v>
      </c>
      <c r="I41" s="112" t="str">
        <f>'[1]ALL COUNCIL DATA'!I41</f>
        <v>Cr Death</v>
      </c>
      <c r="J41" s="117" t="str">
        <f>'[1]ALL COUNCIL DATA'!J41</f>
        <v>Mayor</v>
      </c>
      <c r="K41" s="118" t="str">
        <f>'[1]ALL COUNCIL DATA'!K41</f>
        <v>F</v>
      </c>
      <c r="L41" s="118" t="str">
        <f>'[1]ALL COUNCIL DATA'!L41</f>
        <v>2nd</v>
      </c>
      <c r="M41" s="118">
        <f>'[1]ALL COUNCIL DATA'!M41</f>
        <v>2024</v>
      </c>
      <c r="N41" s="112" t="str">
        <f>'[1]ALL COUNCIL DATA'!N41</f>
        <v>Cr Janet Pearce</v>
      </c>
      <c r="O41" s="113" t="str">
        <f>'[1]ALL COUNCIL DATA'!O41</f>
        <v>F</v>
      </c>
      <c r="P41" s="62" t="str">
        <f>'[1]ALL COUNCIL DATA'!P41</f>
        <v>PO Box 151</v>
      </c>
      <c r="Q41" s="63" t="str">
        <f>'[1]ALL COUNCIL DATA'!Q41</f>
        <v>KYNETON</v>
      </c>
      <c r="R41" s="58">
        <f>'[1]ALL COUNCIL DATA'!R41</f>
        <v>3444</v>
      </c>
      <c r="S41" s="102">
        <f>'[1]ALL COUNCIL DATA'!S41</f>
        <v>0</v>
      </c>
      <c r="T41" s="55" t="str">
        <f>'[1]ALL COUNCIL DATA'!T41</f>
        <v>129 Mollison Street</v>
      </c>
      <c r="U41" s="55" t="str">
        <f>'[1]ALL COUNCIL DATA'!U41</f>
        <v>KYNETON</v>
      </c>
      <c r="V41" s="69">
        <f>'[1]ALL COUNCIL DATA'!V41</f>
        <v>3444</v>
      </c>
      <c r="W41" s="67" t="str">
        <f>'[1]ALL COUNCIL DATA'!W41</f>
        <v>5422 0333</v>
      </c>
      <c r="X41" s="68" t="str">
        <f>'[1]ALL COUNCIL DATA'!X41</f>
        <v>5422 3623</v>
      </c>
      <c r="Y41" s="54" t="str">
        <f>'[1]ALL COUNCIL DATA'!Y41</f>
        <v>mrsc@mrsc.vic.gov.au</v>
      </c>
      <c r="Z41" s="57" t="str">
        <f>'[1]ALL COUNCIL DATA'!Z41</f>
        <v>www.mrsc.vic.gov.au</v>
      </c>
    </row>
    <row r="42" spans="1:26" ht="16" customHeight="1" x14ac:dyDescent="0.25">
      <c r="A42" s="32" t="s">
        <v>64</v>
      </c>
      <c r="B42" s="92" t="str">
        <f>'[1]ALL COUNCIL DATA'!B42</f>
        <v xml:space="preserve"> </v>
      </c>
      <c r="C42" s="55" t="str">
        <f>'[1]ALL COUNCIL DATA'!C42</f>
        <v>Mr Andrew Day</v>
      </c>
      <c r="D42" s="55" t="str">
        <f>'[1]ALL COUNCIL DATA'!D42</f>
        <v>Mr Day</v>
      </c>
      <c r="E42" s="56" t="str">
        <f>'[1]ALL COUNCIL DATA'!E42</f>
        <v>M</v>
      </c>
      <c r="F42" s="56" t="str">
        <f>'[1]ALL COUNCIL DATA'!F42</f>
        <v>CEO</v>
      </c>
      <c r="G42" s="57" t="str">
        <f>'[1]ALL COUNCIL DATA'!G42</f>
        <v>Chief Executive Officer</v>
      </c>
      <c r="H42" s="114" t="str">
        <f>'[1]ALL COUNCIL DATA'!H42</f>
        <v>Cr Carli Lange</v>
      </c>
      <c r="I42" s="112" t="str">
        <f>'[1]ALL COUNCIL DATA'!I42</f>
        <v>Cr Lange</v>
      </c>
      <c r="J42" s="117" t="str">
        <f>'[1]ALL COUNCIL DATA'!J42</f>
        <v>Mayor</v>
      </c>
      <c r="K42" s="118" t="str">
        <f>'[1]ALL COUNCIL DATA'!K42</f>
        <v>F</v>
      </c>
      <c r="L42" s="118" t="str">
        <f>'[1]ALL COUNCIL DATA'!L42</f>
        <v>1st</v>
      </c>
      <c r="M42" s="118">
        <f>'[1]ALL COUNCIL DATA'!M42</f>
        <v>2024</v>
      </c>
      <c r="N42" s="112" t="str">
        <f>'[1]ALL COUNCIL DATA'!N42</f>
        <v>Cr Laura Mayne</v>
      </c>
      <c r="O42" s="113" t="str">
        <f>'[1]ALL COUNCIL DATA'!O42</f>
        <v>F</v>
      </c>
      <c r="P42" s="62" t="str">
        <f>'[1]ALL COUNCIL DATA'!P42</f>
        <v>PO Box 1</v>
      </c>
      <c r="Q42" s="63" t="str">
        <f>'[1]ALL COUNCIL DATA'!Q42</f>
        <v>DONCASTER</v>
      </c>
      <c r="R42" s="58">
        <f>'[1]ALL COUNCIL DATA'!R42</f>
        <v>3108</v>
      </c>
      <c r="S42" s="102">
        <f>'[1]ALL COUNCIL DATA'!S42</f>
        <v>0</v>
      </c>
      <c r="T42" s="55" t="str">
        <f>'[1]ALL COUNCIL DATA'!T42</f>
        <v>699 Doncaster Road</v>
      </c>
      <c r="U42" s="55" t="str">
        <f>'[1]ALL COUNCIL DATA'!U42</f>
        <v>DONCASTER</v>
      </c>
      <c r="V42" s="69">
        <f>'[1]ALL COUNCIL DATA'!V42</f>
        <v>3108</v>
      </c>
      <c r="W42" s="67" t="str">
        <f>'[1]ALL COUNCIL DATA'!W42</f>
        <v>9840 9333</v>
      </c>
      <c r="X42" s="68" t="str">
        <f>'[1]ALL COUNCIL DATA'!X42</f>
        <v>9848 3110</v>
      </c>
      <c r="Y42" s="54" t="str">
        <f>'[1]ALL COUNCIL DATA'!Y42</f>
        <v>manningham@manningham.vic.gov.au</v>
      </c>
      <c r="Z42" s="57" t="str">
        <f>'[1]ALL COUNCIL DATA'!Z42</f>
        <v>www.manningham.vic.gov.au</v>
      </c>
    </row>
    <row r="43" spans="1:26" ht="16" customHeight="1" x14ac:dyDescent="0.25">
      <c r="A43" s="32" t="s">
        <v>65</v>
      </c>
      <c r="B43" s="92" t="str">
        <f>'[1]ALL COUNCIL DATA'!B43</f>
        <v xml:space="preserve"> </v>
      </c>
      <c r="C43" s="96" t="str">
        <f>'[1]ALL COUNCIL DATA'!C43</f>
        <v>Ms Kirsten Alexander</v>
      </c>
      <c r="D43" s="96" t="str">
        <f>'[1]ALL COUNCIL DATA'!D43</f>
        <v>Ms Alexander</v>
      </c>
      <c r="E43" s="97" t="str">
        <f>'[1]ALL COUNCIL DATA'!E43</f>
        <v>F</v>
      </c>
      <c r="F43" s="97" t="str">
        <f>'[1]ALL COUNCIL DATA'!F43</f>
        <v>CEO</v>
      </c>
      <c r="G43" s="98" t="str">
        <f>'[1]ALL COUNCIL DATA'!G43</f>
        <v>Chief Executive Officer</v>
      </c>
      <c r="H43" s="70" t="str">
        <f>'[1]ALL COUNCIL DATA'!H43</f>
        <v>Cr Steve Rabie</v>
      </c>
      <c r="I43" s="71" t="str">
        <f>'[1]ALL COUNCIL DATA'!I43</f>
        <v>Cr Rabie</v>
      </c>
      <c r="J43" s="49" t="str">
        <f>'[1]ALL COUNCIL DATA'!J43</f>
        <v>Mayor</v>
      </c>
      <c r="K43" s="72" t="str">
        <f>'[1]ALL COUNCIL DATA'!K43</f>
        <v>M</v>
      </c>
      <c r="L43" s="72" t="str">
        <f>'[1]ALL COUNCIL DATA'!L43</f>
        <v>1st</v>
      </c>
      <c r="M43" s="72">
        <f>'[1]ALL COUNCIL DATA'!M43</f>
        <v>2024</v>
      </c>
      <c r="N43" s="71" t="str">
        <f>'[1]ALL COUNCIL DATA'!N43</f>
        <v>Cr Mark Holcombe</v>
      </c>
      <c r="O43" s="73" t="str">
        <f>'[1]ALL COUNCIL DATA'!O43</f>
        <v>M</v>
      </c>
      <c r="P43" s="62" t="str">
        <f>'[1]ALL COUNCIL DATA'!P43</f>
        <v>Private Bag 1000</v>
      </c>
      <c r="Q43" s="63" t="str">
        <f>'[1]ALL COUNCIL DATA'!Q43</f>
        <v>MANSFIELD</v>
      </c>
      <c r="R43" s="58">
        <f>'[1]ALL COUNCIL DATA'!R43</f>
        <v>3724</v>
      </c>
      <c r="S43" s="102">
        <f>'[1]ALL COUNCIL DATA'!S43</f>
        <v>0</v>
      </c>
      <c r="T43" s="55" t="str">
        <f>'[1]ALL COUNCIL DATA'!T43</f>
        <v>33 Highett Street</v>
      </c>
      <c r="U43" s="55" t="str">
        <f>'[1]ALL COUNCIL DATA'!U43</f>
        <v>MANSFIELD</v>
      </c>
      <c r="V43" s="69">
        <f>'[1]ALL COUNCIL DATA'!V43</f>
        <v>3722</v>
      </c>
      <c r="W43" s="67" t="str">
        <f>'[1]ALL COUNCIL DATA'!W43</f>
        <v>5775 8555</v>
      </c>
      <c r="X43" s="68" t="str">
        <f>'[1]ALL COUNCIL DATA'!X43</f>
        <v>5775 2677</v>
      </c>
      <c r="Y43" s="54" t="str">
        <f>'[1]ALL COUNCIL DATA'!Y43</f>
        <v>council@mansfield.vic.gov.au</v>
      </c>
      <c r="Z43" s="57" t="str">
        <f>'[1]ALL COUNCIL DATA'!Z43</f>
        <v>www.mansfield.vic.gov.au</v>
      </c>
    </row>
    <row r="44" spans="1:26" ht="16" customHeight="1" x14ac:dyDescent="0.25">
      <c r="A44" s="32" t="s">
        <v>66</v>
      </c>
      <c r="B44" s="92" t="str">
        <f>'[1]ALL COUNCIL DATA'!B44</f>
        <v xml:space="preserve"> </v>
      </c>
      <c r="C44" s="96" t="str">
        <f>'[1]ALL COUNCIL DATA'!C44</f>
        <v>Ms Celia Haddock</v>
      </c>
      <c r="D44" s="96" t="str">
        <f>'[1]ALL COUNCIL DATA'!D44</f>
        <v>Ms Haddock</v>
      </c>
      <c r="E44" s="97" t="str">
        <f>'[1]ALL COUNCIL DATA'!E44</f>
        <v>F</v>
      </c>
      <c r="F44" s="97" t="str">
        <f>'[1]ALL COUNCIL DATA'!F44</f>
        <v>CEO</v>
      </c>
      <c r="G44" s="98" t="str">
        <f>'[1]ALL COUNCIL DATA'!G44</f>
        <v>Chief Executive Officer</v>
      </c>
      <c r="H44" s="114" t="str">
        <f>'[1]ALL COUNCIL DATA'!H44</f>
        <v>Cr Cuc Lam</v>
      </c>
      <c r="I44" s="112" t="str">
        <f>'[1]ALL COUNCIL DATA'!I44</f>
        <v>Cr Lam</v>
      </c>
      <c r="J44" s="117" t="str">
        <f>'[1]ALL COUNCIL DATA'!J44</f>
        <v>Mayor</v>
      </c>
      <c r="K44" s="118" t="str">
        <f>'[1]ALL COUNCIL DATA'!K44</f>
        <v>F</v>
      </c>
      <c r="L44" s="118" t="str">
        <f>'[1]ALL COUNCIL DATA'!L44</f>
        <v>2nd</v>
      </c>
      <c r="M44" s="118">
        <f>'[1]ALL COUNCIL DATA'!M44</f>
        <v>2024</v>
      </c>
      <c r="N44" s="71" t="str">
        <f>'[1]ALL COUNCIL DATA'!N44</f>
        <v>Cr Michael Clarke</v>
      </c>
      <c r="O44" s="73" t="str">
        <f>'[1]ALL COUNCIL DATA'!O44</f>
        <v>M</v>
      </c>
      <c r="P44" s="62" t="str">
        <f>'[1]ALL COUNCIL DATA'!P44</f>
        <v>PO Box 58</v>
      </c>
      <c r="Q44" s="63" t="str">
        <f>'[1]ALL COUNCIL DATA'!Q44</f>
        <v>WEST FOOTSCRAY</v>
      </c>
      <c r="R44" s="58">
        <f>'[1]ALL COUNCIL DATA'!R44</f>
        <v>3012</v>
      </c>
      <c r="S44" s="102">
        <f>'[1]ALL COUNCIL DATA'!S44</f>
        <v>0</v>
      </c>
      <c r="T44" s="55" t="str">
        <f>'[1]ALL COUNCIL DATA'!T44</f>
        <v>Ground Floor Building E, Central West Shopping Centre, 
67 Ashley St</v>
      </c>
      <c r="U44" s="55" t="str">
        <f>'[1]ALL COUNCIL DATA'!U44</f>
        <v>BRAYBROOK</v>
      </c>
      <c r="V44" s="69">
        <f>'[1]ALL COUNCIL DATA'!V44</f>
        <v>3019</v>
      </c>
      <c r="W44" s="67" t="str">
        <f>'[1]ALL COUNCIL DATA'!W44</f>
        <v>9688 0200</v>
      </c>
      <c r="X44" s="68" t="str">
        <f>'[1]ALL COUNCIL DATA'!X44</f>
        <v>9687 7793</v>
      </c>
      <c r="Y44" s="54" t="str">
        <f>'[1]ALL COUNCIL DATA'!Y44</f>
        <v>email@maribyrnong.vic.gov.au</v>
      </c>
      <c r="Z44" s="57" t="str">
        <f>'[1]ALL COUNCIL DATA'!Z44</f>
        <v>www.maribyrnong.vic.gov.au</v>
      </c>
    </row>
    <row r="45" spans="1:26" ht="16" customHeight="1" x14ac:dyDescent="0.25">
      <c r="A45" s="32" t="s">
        <v>67</v>
      </c>
      <c r="B45" s="92" t="str">
        <f>'[1]ALL COUNCIL DATA'!B45</f>
        <v xml:space="preserve"> </v>
      </c>
      <c r="C45" s="55" t="str">
        <f>'[1]ALL COUNCIL DATA'!C45</f>
        <v>Mr Steve Kozlowski</v>
      </c>
      <c r="D45" s="55" t="str">
        <f>'[1]ALL COUNCIL DATA'!D45</f>
        <v>Mr Kozlowski</v>
      </c>
      <c r="E45" s="56" t="str">
        <f>'[1]ALL COUNCIL DATA'!E45</f>
        <v>M</v>
      </c>
      <c r="F45" s="56" t="str">
        <f>'[1]ALL COUNCIL DATA'!F45</f>
        <v>CEO</v>
      </c>
      <c r="G45" s="57" t="str">
        <f>'[1]ALL COUNCIL DATA'!G45</f>
        <v>Chief Executive Officer</v>
      </c>
      <c r="H45" s="114" t="str">
        <f>'[1]ALL COUNCIL DATA'!H45</f>
        <v>Cr Kylie Spears</v>
      </c>
      <c r="I45" s="112" t="str">
        <f>'[1]ALL COUNCIL DATA'!I45</f>
        <v>Cr Spears</v>
      </c>
      <c r="J45" s="117" t="str">
        <f>'[1]ALL COUNCIL DATA'!J45</f>
        <v>Mayor</v>
      </c>
      <c r="K45" s="118" t="str">
        <f>'[1]ALL COUNCIL DATA'!K45</f>
        <v>F</v>
      </c>
      <c r="L45" s="118" t="str">
        <f>'[1]ALL COUNCIL DATA'!L45</f>
        <v>2nd</v>
      </c>
      <c r="M45" s="118">
        <f>'[1]ALL COUNCIL DATA'!M45</f>
        <v>2024</v>
      </c>
      <c r="N45" s="71" t="str">
        <f>'[1]ALL COUNCIL DATA'!N45</f>
        <v>Cr Paul Macdonald</v>
      </c>
      <c r="O45" s="73" t="str">
        <f>'[1]ALL COUNCIL DATA'!O45</f>
        <v>M</v>
      </c>
      <c r="P45" s="62" t="str">
        <f>'[1]ALL COUNCIL DATA'!P45</f>
        <v>PO Box 156</v>
      </c>
      <c r="Q45" s="63" t="str">
        <f>'[1]ALL COUNCIL DATA'!Q45</f>
        <v>RINGWOOD</v>
      </c>
      <c r="R45" s="58">
        <f>'[1]ALL COUNCIL DATA'!R45</f>
        <v>3134</v>
      </c>
      <c r="S45" s="102">
        <f>'[1]ALL COUNCIL DATA'!S45</f>
        <v>0</v>
      </c>
      <c r="T45" s="55" t="str">
        <f>'[1]ALL COUNCIL DATA'!T45</f>
        <v>Realm, 179 Maroondah Highway</v>
      </c>
      <c r="U45" s="55" t="str">
        <f>'[1]ALL COUNCIL DATA'!U45</f>
        <v>RINGWOOD</v>
      </c>
      <c r="V45" s="69">
        <f>'[1]ALL COUNCIL DATA'!V45</f>
        <v>3134</v>
      </c>
      <c r="W45" s="67" t="str">
        <f>'[1]ALL COUNCIL DATA'!W45</f>
        <v>1300 882 233</v>
      </c>
      <c r="X45" s="68" t="str">
        <f>'[1]ALL COUNCIL DATA'!X45</f>
        <v>9298 4345</v>
      </c>
      <c r="Y45" s="54" t="str">
        <f>'[1]ALL COUNCIL DATA'!Y45</f>
        <v>maroondah@maroondah.vic.gov.au</v>
      </c>
      <c r="Z45" s="57" t="str">
        <f>'[1]ALL COUNCIL DATA'!Z45</f>
        <v>www.maroondah.vic.gov.au</v>
      </c>
    </row>
    <row r="46" spans="1:26" ht="16" customHeight="1" x14ac:dyDescent="0.25">
      <c r="A46" s="32" t="s">
        <v>68</v>
      </c>
      <c r="B46" s="92" t="str">
        <f>'[1]ALL COUNCIL DATA'!B46</f>
        <v xml:space="preserve"> </v>
      </c>
      <c r="C46" s="96" t="str">
        <f>'[1]ALL COUNCIL DATA'!C46</f>
        <v>Ms Alison Leighton</v>
      </c>
      <c r="D46" s="96" t="str">
        <f>'[1]ALL COUNCIL DATA'!D46</f>
        <v>Ms Leighton</v>
      </c>
      <c r="E46" s="97" t="str">
        <f>'[1]ALL COUNCIL DATA'!E46</f>
        <v>F</v>
      </c>
      <c r="F46" s="97" t="str">
        <f>'[1]ALL COUNCIL DATA'!F46</f>
        <v>CEO</v>
      </c>
      <c r="G46" s="98" t="str">
        <f>'[1]ALL COUNCIL DATA'!G46</f>
        <v>Chief Executive Officer</v>
      </c>
      <c r="H46" s="80" t="str">
        <f>'[1]ALL COUNCIL DATA'!H46</f>
        <v>Rt Hon Sally Capp</v>
      </c>
      <c r="I46" s="81" t="str">
        <f>'[1]ALL COUNCIL DATA'!I46</f>
        <v>Lord Mayor</v>
      </c>
      <c r="J46" s="82" t="str">
        <f>'[1]ALL COUNCIL DATA'!J46</f>
        <v>Lord Mayor</v>
      </c>
      <c r="K46" s="83" t="str">
        <f>'[1]ALL COUNCIL DATA'!K46</f>
        <v>F</v>
      </c>
      <c r="L46" s="83" t="str">
        <f>'[1]ALL COUNCIL DATA'!L46</f>
        <v>2nd</v>
      </c>
      <c r="M46" s="83" t="str">
        <f>'[1]ALL COUNCIL DATA'!M46</f>
        <v>2020-24</v>
      </c>
      <c r="N46" s="84" t="str">
        <f>'[1]ALL COUNCIL DATA'!N46</f>
        <v>Cr Nicholas Reece</v>
      </c>
      <c r="O46" s="85" t="str">
        <f>'[1]ALL COUNCIL DATA'!O46</f>
        <v>M</v>
      </c>
      <c r="P46" s="62" t="str">
        <f>'[1]ALL COUNCIL DATA'!P46</f>
        <v>GPO Box 1603</v>
      </c>
      <c r="Q46" s="63" t="str">
        <f>'[1]ALL COUNCIL DATA'!Q46</f>
        <v>MELBOURNE</v>
      </c>
      <c r="R46" s="58">
        <f>'[1]ALL COUNCIL DATA'!R46</f>
        <v>3001</v>
      </c>
      <c r="S46" s="102">
        <f>'[1]ALL COUNCIL DATA'!S46</f>
        <v>0</v>
      </c>
      <c r="T46" s="55" t="str">
        <f>'[1]ALL COUNCIL DATA'!T46</f>
        <v>Town Hall, 120 Swanston St</v>
      </c>
      <c r="U46" s="55" t="str">
        <f>'[1]ALL COUNCIL DATA'!U46</f>
        <v>MELBOURNE</v>
      </c>
      <c r="V46" s="69">
        <f>'[1]ALL COUNCIL DATA'!V46</f>
        <v>3000</v>
      </c>
      <c r="W46" s="67" t="str">
        <f>'[1]ALL COUNCIL DATA'!W46</f>
        <v>9658 9658</v>
      </c>
      <c r="X46" s="68" t="str">
        <f>'[1]ALL COUNCIL DATA'!X46</f>
        <v>9654 4854</v>
      </c>
      <c r="Y46" s="54" t="str">
        <f>'[1]ALL COUNCIL DATA'!Y46</f>
        <v>enquiries@melbourne.vic.gov.au</v>
      </c>
      <c r="Z46" s="57" t="str">
        <f>'[1]ALL COUNCIL DATA'!Z46</f>
        <v>www.melbourne.vic.gov.au</v>
      </c>
    </row>
    <row r="47" spans="1:26" ht="16" customHeight="1" x14ac:dyDescent="0.25">
      <c r="A47" s="32" t="s">
        <v>69</v>
      </c>
      <c r="B47" s="92" t="str">
        <f>'[1]ALL COUNCIL DATA'!B47</f>
        <v xml:space="preserve"> </v>
      </c>
      <c r="C47" s="96" t="str">
        <f>'[1]ALL COUNCIL DATA'!C47</f>
        <v>Ms Roslyn Wai</v>
      </c>
      <c r="D47" s="96" t="str">
        <f>'[1]ALL COUNCIL DATA'!D47</f>
        <v>Ms Wai</v>
      </c>
      <c r="E47" s="97" t="str">
        <f>'[1]ALL COUNCIL DATA'!E47</f>
        <v>F</v>
      </c>
      <c r="F47" s="97" t="str">
        <f>'[1]ALL COUNCIL DATA'!F47</f>
        <v>CEO</v>
      </c>
      <c r="G47" s="98" t="str">
        <f>'[1]ALL COUNCIL DATA'!G47</f>
        <v>Chief Executive Officer</v>
      </c>
      <c r="H47" s="114" t="str">
        <f>'[1]ALL COUNCIL DATA'!H47</f>
        <v>Cr Kathy Majdlik</v>
      </c>
      <c r="I47" s="112" t="str">
        <f>'[1]ALL COUNCIL DATA'!I47</f>
        <v>Cr Majdlik</v>
      </c>
      <c r="J47" s="117" t="str">
        <f>'[1]ALL COUNCIL DATA'!J47</f>
        <v>Mayor</v>
      </c>
      <c r="K47" s="118" t="str">
        <f>'[1]ALL COUNCIL DATA'!K47</f>
        <v>F</v>
      </c>
      <c r="L47" s="118" t="str">
        <f>'[1]ALL COUNCIL DATA'!L47</f>
        <v>4th</v>
      </c>
      <c r="M47" s="118">
        <f>'[1]ALL COUNCIL DATA'!M47</f>
        <v>2024</v>
      </c>
      <c r="N47" s="71" t="str">
        <f>'[1]ALL COUNCIL DATA'!N47</f>
        <v>Cr Steve Abboushi</v>
      </c>
      <c r="O47" s="73" t="str">
        <f>'[1]ALL COUNCIL DATA'!O47</f>
        <v>M</v>
      </c>
      <c r="P47" s="62" t="str">
        <f>'[1]ALL COUNCIL DATA'!P47</f>
        <v>PO Box 21</v>
      </c>
      <c r="Q47" s="63" t="str">
        <f>'[1]ALL COUNCIL DATA'!Q47</f>
        <v>MELTON</v>
      </c>
      <c r="R47" s="58">
        <f>'[1]ALL COUNCIL DATA'!R47</f>
        <v>3337</v>
      </c>
      <c r="S47" s="102">
        <f>'[1]ALL COUNCIL DATA'!S47</f>
        <v>0</v>
      </c>
      <c r="T47" s="55" t="str">
        <f>'[1]ALL COUNCIL DATA'!T47</f>
        <v>232 High Street</v>
      </c>
      <c r="U47" s="55" t="str">
        <f>'[1]ALL COUNCIL DATA'!U47</f>
        <v>MELTON</v>
      </c>
      <c r="V47" s="69">
        <f>'[1]ALL COUNCIL DATA'!V47</f>
        <v>3337</v>
      </c>
      <c r="W47" s="67" t="str">
        <f>'[1]ALL COUNCIL DATA'!W47</f>
        <v>9747 7200</v>
      </c>
      <c r="X47" s="68" t="str">
        <f>'[1]ALL COUNCIL DATA'!X47</f>
        <v>9743 9970</v>
      </c>
      <c r="Y47" s="54" t="str">
        <f>'[1]ALL COUNCIL DATA'!Y47</f>
        <v>csu@melton.vic.gov.au</v>
      </c>
      <c r="Z47" s="57" t="str">
        <f>'[1]ALL COUNCIL DATA'!Z47</f>
        <v>www.melton.vic.gov.au</v>
      </c>
    </row>
    <row r="48" spans="1:26" ht="16" customHeight="1" x14ac:dyDescent="0.25">
      <c r="A48" s="32" t="s">
        <v>70</v>
      </c>
      <c r="B48" s="92" t="str">
        <f>'[1]ALL COUNCIL DATA'!B48</f>
        <v xml:space="preserve"> </v>
      </c>
      <c r="C48" s="96" t="str">
        <f>'[1]ALL COUNCIL DATA'!C48</f>
        <v>Ms Cathy Henderson</v>
      </c>
      <c r="D48" s="96" t="str">
        <f>'[1]ALL COUNCIL DATA'!D48</f>
        <v>Cr Henderson</v>
      </c>
      <c r="E48" s="97" t="str">
        <f>'[1]ALL COUNCIL DATA'!E48</f>
        <v>F</v>
      </c>
      <c r="F48" s="97" t="str">
        <f>'[1]ALL COUNCIL DATA'!F48</f>
        <v>CEO</v>
      </c>
      <c r="G48" s="98" t="str">
        <f>'[1]ALL COUNCIL DATA'!G48</f>
        <v>Chief Executive Officer</v>
      </c>
      <c r="H48" s="70" t="str">
        <f>'[1]ALL COUNCIL DATA'!H48</f>
        <v>Cr Adam Pulford</v>
      </c>
      <c r="I48" s="71" t="str">
        <f>'[1]ALL COUNCIL DATA'!I48</f>
        <v>Cr Pulford</v>
      </c>
      <c r="J48" s="49" t="str">
        <f>'[1]ALL COUNCIL DATA'!J48</f>
        <v>Mayor</v>
      </c>
      <c r="K48" s="72" t="str">
        <f>'[1]ALL COUNCIL DATA'!K48</f>
        <v>M</v>
      </c>
      <c r="L48" s="72" t="str">
        <f>'[1]ALL COUNCIL DATA'!L48</f>
        <v>1st</v>
      </c>
      <c r="M48" s="72">
        <f>'[1]ALL COUNCIL DATA'!M48</f>
        <v>2024</v>
      </c>
      <c r="N48" s="71" t="str">
        <f>'[1]ALL COUNCIL DATA'!N48</f>
        <v>Cr Lambros Tapinos</v>
      </c>
      <c r="O48" s="73" t="str">
        <f>'[1]ALL COUNCIL DATA'!O48</f>
        <v>M</v>
      </c>
      <c r="P48" s="62" t="str">
        <f>'[1]ALL COUNCIL DATA'!P48</f>
        <v>Locked Bag 10</v>
      </c>
      <c r="Q48" s="63" t="str">
        <f>'[1]ALL COUNCIL DATA'!Q48</f>
        <v>BRUNSWICK</v>
      </c>
      <c r="R48" s="58">
        <f>'[1]ALL COUNCIL DATA'!R48</f>
        <v>3056</v>
      </c>
      <c r="S48" s="102">
        <f>'[1]ALL COUNCIL DATA'!S48</f>
        <v>0</v>
      </c>
      <c r="T48" s="55" t="str">
        <f>'[1]ALL COUNCIL DATA'!T48</f>
        <v>90 Bell Street</v>
      </c>
      <c r="U48" s="55" t="str">
        <f>'[1]ALL COUNCIL DATA'!U48</f>
        <v>COBURG</v>
      </c>
      <c r="V48" s="69">
        <f>'[1]ALL COUNCIL DATA'!V48</f>
        <v>3058</v>
      </c>
      <c r="W48" s="67" t="str">
        <f>'[1]ALL COUNCIL DATA'!W48</f>
        <v>9240 1111</v>
      </c>
      <c r="X48" s="68" t="str">
        <f>'[1]ALL COUNCIL DATA'!X48</f>
        <v xml:space="preserve"> </v>
      </c>
      <c r="Y48" s="54" t="str">
        <f>'[1]ALL COUNCIL DATA'!Y48</f>
        <v>info@merri-bek.vic.gov.au</v>
      </c>
      <c r="Z48" s="57" t="str">
        <f>'[1]ALL COUNCIL DATA'!Z48</f>
        <v>www.merri-bek.vic.gov.au</v>
      </c>
    </row>
    <row r="49" spans="1:26" ht="16" customHeight="1" x14ac:dyDescent="0.25">
      <c r="A49" s="32" t="s">
        <v>71</v>
      </c>
      <c r="B49" s="92" t="str">
        <f>'[1]ALL COUNCIL DATA'!B49</f>
        <v xml:space="preserve"> </v>
      </c>
      <c r="C49" s="55" t="str">
        <f>'[1]ALL COUNCIL DATA'!C49</f>
        <v>Mr Martin Hawson</v>
      </c>
      <c r="D49" s="55" t="str">
        <f>'[1]ALL COUNCIL DATA'!D49</f>
        <v>Mr Hawson</v>
      </c>
      <c r="E49" s="56" t="str">
        <f>'[1]ALL COUNCIL DATA'!E49</f>
        <v>M</v>
      </c>
      <c r="F49" s="56" t="str">
        <f>'[1]ALL COUNCIL DATA'!F49</f>
        <v>CEO</v>
      </c>
      <c r="G49" s="57" t="str">
        <f>'[1]ALL COUNCIL DATA'!G49</f>
        <v>Chief Executive Officer</v>
      </c>
      <c r="H49" s="70" t="str">
        <f>'[1]ALL COUNCIL DATA'!H49</f>
        <v>Cr Liam Wood</v>
      </c>
      <c r="I49" s="71" t="str">
        <f>'[1]ALL COUNCIL DATA'!I49</f>
        <v>Cr Wood</v>
      </c>
      <c r="J49" s="49" t="str">
        <f>'[1]ALL COUNCIL DATA'!J49</f>
        <v>Mayor</v>
      </c>
      <c r="K49" s="72" t="str">
        <f>'[1]ALL COUNCIL DATA'!K49</f>
        <v>M</v>
      </c>
      <c r="L49" s="72" t="str">
        <f>'[1]ALL COUNCIL DATA'!L49</f>
        <v>3rd</v>
      </c>
      <c r="M49" s="72">
        <f>'[1]ALL COUNCIL DATA'!M49</f>
        <v>2024</v>
      </c>
      <c r="N49" s="71" t="str">
        <f>'[1]ALL COUNCIL DATA'!N49</f>
        <v>Cr Mark Eckel</v>
      </c>
      <c r="O49" s="73" t="str">
        <f>'[1]ALL COUNCIL DATA'!O49</f>
        <v>M</v>
      </c>
      <c r="P49" s="62" t="str">
        <f>'[1]ALL COUNCIL DATA'!P49</f>
        <v>PO Box 105</v>
      </c>
      <c r="Q49" s="63" t="str">
        <f>'[1]ALL COUNCIL DATA'!Q49</f>
        <v>MILDURA</v>
      </c>
      <c r="R49" s="58">
        <f>'[1]ALL COUNCIL DATA'!R49</f>
        <v>3502</v>
      </c>
      <c r="S49" s="102">
        <f>'[1]ALL COUNCIL DATA'!S49</f>
        <v>0</v>
      </c>
      <c r="T49" s="55" t="str">
        <f>'[1]ALL COUNCIL DATA'!T49</f>
        <v>108-116 Madden Avenue</v>
      </c>
      <c r="U49" s="55" t="str">
        <f>'[1]ALL COUNCIL DATA'!U49</f>
        <v>MILDURA</v>
      </c>
      <c r="V49" s="69">
        <f>'[1]ALL COUNCIL DATA'!V49</f>
        <v>3500</v>
      </c>
      <c r="W49" s="67" t="str">
        <f>'[1]ALL COUNCIL DATA'!W49</f>
        <v>5018 8100</v>
      </c>
      <c r="X49" s="68" t="str">
        <f>'[1]ALL COUNCIL DATA'!X49</f>
        <v>5021 1899</v>
      </c>
      <c r="Y49" s="54" t="str">
        <f>'[1]ALL COUNCIL DATA'!Y49</f>
        <v>mrcc@mildura.vic.gov.au</v>
      </c>
      <c r="Z49" s="57" t="str">
        <f>'[1]ALL COUNCIL DATA'!Z49</f>
        <v>www.mildura.vic.gov.au</v>
      </c>
    </row>
    <row r="50" spans="1:26" ht="16" customHeight="1" x14ac:dyDescent="0.25">
      <c r="A50" s="32" t="s">
        <v>72</v>
      </c>
      <c r="B50" s="92" t="str">
        <f>'[1]ALL COUNCIL DATA'!B50</f>
        <v xml:space="preserve"> </v>
      </c>
      <c r="C50" s="55" t="str">
        <f>'[1]ALL COUNCIL DATA'!C50</f>
        <v>Mr Brett Luxford</v>
      </c>
      <c r="D50" s="55" t="str">
        <f>'[1]ALL COUNCIL DATA'!D50</f>
        <v>Mr Luxford</v>
      </c>
      <c r="E50" s="56" t="str">
        <f>'[1]ALL COUNCIL DATA'!E50</f>
        <v>M</v>
      </c>
      <c r="F50" s="56" t="str">
        <f>'[1]ALL COUNCIL DATA'!F50</f>
        <v>CEO</v>
      </c>
      <c r="G50" s="57" t="str">
        <f>'[1]ALL COUNCIL DATA'!G50</f>
        <v>Chief Executive Officer</v>
      </c>
      <c r="H50" s="114" t="str">
        <f>'[1]ALL COUNCIL DATA'!H50</f>
        <v>Cr Louise Bannister</v>
      </c>
      <c r="I50" s="112" t="str">
        <f>'[1]ALL COUNCIL DATA'!I50</f>
        <v>Cr Bannister</v>
      </c>
      <c r="J50" s="117" t="str">
        <f>'[1]ALL COUNCIL DATA'!J50</f>
        <v>Mayor</v>
      </c>
      <c r="K50" s="118" t="str">
        <f>'[1]ALL COUNCIL DATA'!K50</f>
        <v>F</v>
      </c>
      <c r="L50" s="118" t="str">
        <f>'[1]ALL COUNCIL DATA'!L50</f>
        <v>1st</v>
      </c>
      <c r="M50" s="118">
        <f>'[1]ALL COUNCIL DATA'!M50</f>
        <v>2024</v>
      </c>
      <c r="N50" s="71" t="str">
        <f>'[1]ALL COUNCIL DATA'!N50</f>
        <v>Cr Nathan Clark</v>
      </c>
      <c r="O50" s="73" t="str">
        <f>'[1]ALL COUNCIL DATA'!O50</f>
        <v>M</v>
      </c>
      <c r="P50" s="62" t="str">
        <f>'[1]ALL COUNCIL DATA'!P50</f>
        <v>113 High Street</v>
      </c>
      <c r="Q50" s="63" t="str">
        <f>'[1]ALL COUNCIL DATA'!Q50</f>
        <v>BROADFORD</v>
      </c>
      <c r="R50" s="58">
        <f>'[1]ALL COUNCIL DATA'!R50</f>
        <v>3658</v>
      </c>
      <c r="S50" s="102">
        <f>'[1]ALL COUNCIL DATA'!S50</f>
        <v>0</v>
      </c>
      <c r="T50" s="55" t="str">
        <f>'[1]ALL COUNCIL DATA'!T50</f>
        <v>113 High Street</v>
      </c>
      <c r="U50" s="55" t="str">
        <f>'[1]ALL COUNCIL DATA'!U50</f>
        <v>BROADFORD</v>
      </c>
      <c r="V50" s="69">
        <f>'[1]ALL COUNCIL DATA'!V50</f>
        <v>3658</v>
      </c>
      <c r="W50" s="67" t="str">
        <f>'[1]ALL COUNCIL DATA'!W50</f>
        <v>5734 6200</v>
      </c>
      <c r="X50" s="68" t="str">
        <f>'[1]ALL COUNCIL DATA'!X50</f>
        <v>5734 6222</v>
      </c>
      <c r="Y50" s="54" t="str">
        <f>'[1]ALL COUNCIL DATA'!Y50</f>
        <v>mitchell@mitchellshire.vic.gov.au</v>
      </c>
      <c r="Z50" s="57" t="str">
        <f>'[1]ALL COUNCIL DATA'!Z50</f>
        <v>www.mitchellshire.vic.gov.au</v>
      </c>
    </row>
    <row r="51" spans="1:26" ht="16" customHeight="1" x14ac:dyDescent="0.25">
      <c r="A51" s="32" t="s">
        <v>73</v>
      </c>
      <c r="B51" s="92" t="str">
        <f>'[1]ALL COUNCIL DATA'!B51</f>
        <v xml:space="preserve"> </v>
      </c>
      <c r="C51" s="55" t="str">
        <f>'[1]ALL COUNCIL DATA'!C51</f>
        <v>Mr Matthew Morgan</v>
      </c>
      <c r="D51" s="55" t="str">
        <f>'[1]ALL COUNCIL DATA'!D51</f>
        <v>Mr Morgan</v>
      </c>
      <c r="E51" s="56" t="str">
        <f>'[1]ALL COUNCIL DATA'!E51</f>
        <v>M</v>
      </c>
      <c r="F51" s="56" t="str">
        <f>'[1]ALL COUNCIL DATA'!F51</f>
        <v>CEO</v>
      </c>
      <c r="G51" s="57" t="str">
        <f>'[1]ALL COUNCIL DATA'!G51</f>
        <v>Chief Executive Officer</v>
      </c>
      <c r="H51" s="77" t="str">
        <f>'[1]ALL COUNCIL DATA'!H51</f>
        <v>Mr John Tanner</v>
      </c>
      <c r="I51" s="78" t="str">
        <f>'[1]ALL COUNCIL DATA'!I51</f>
        <v>Mr Tanner</v>
      </c>
      <c r="J51" s="79" t="str">
        <f>'[1]ALL COUNCIL DATA'!J51</f>
        <v>Administrator (Chair)</v>
      </c>
      <c r="K51" s="75"/>
      <c r="L51" s="75"/>
      <c r="M51" s="75"/>
      <c r="N51" s="74"/>
      <c r="O51" s="76"/>
      <c r="P51" s="62" t="str">
        <f>'[1]ALL COUNCIL DATA'!P51</f>
        <v>PO Box 578</v>
      </c>
      <c r="Q51" s="63" t="str">
        <f>'[1]ALL COUNCIL DATA'!Q51</f>
        <v>COBRAM</v>
      </c>
      <c r="R51" s="58">
        <f>'[1]ALL COUNCIL DATA'!R51</f>
        <v>3643</v>
      </c>
      <c r="S51" s="102">
        <f>'[1]ALL COUNCIL DATA'!S51</f>
        <v>0</v>
      </c>
      <c r="T51" s="55" t="str">
        <f>'[1]ALL COUNCIL DATA'!T51</f>
        <v>44 Station Street</v>
      </c>
      <c r="U51" s="55" t="str">
        <f>'[1]ALL COUNCIL DATA'!U51</f>
        <v>COBRAM</v>
      </c>
      <c r="V51" s="69">
        <f>'[1]ALL COUNCIL DATA'!V51</f>
        <v>3643</v>
      </c>
      <c r="W51" s="67" t="str">
        <f>'[1]ALL COUNCIL DATA'!W51</f>
        <v>5871 9222</v>
      </c>
      <c r="X51" s="68" t="str">
        <f>'[1]ALL COUNCIL DATA'!X51</f>
        <v>5872 1567</v>
      </c>
      <c r="Y51" s="54" t="str">
        <f>'[1]ALL COUNCIL DATA'!Y51</f>
        <v>info@moira.vic.gov.au</v>
      </c>
      <c r="Z51" s="57" t="str">
        <f>'[1]ALL COUNCIL DATA'!Z51</f>
        <v>www.moira.vic.gov.au</v>
      </c>
    </row>
    <row r="52" spans="1:26" ht="16" customHeight="1" x14ac:dyDescent="0.25">
      <c r="A52" s="32" t="s">
        <v>74</v>
      </c>
      <c r="B52" s="92" t="str">
        <f>'[1]ALL COUNCIL DATA'!B52</f>
        <v xml:space="preserve"> </v>
      </c>
      <c r="C52" s="96" t="str">
        <f>'[1]ALL COUNCIL DATA'!C52</f>
        <v>Dr Andi Diamond</v>
      </c>
      <c r="D52" s="96" t="str">
        <f>'[1]ALL COUNCIL DATA'!D52</f>
        <v>Dr Diamond</v>
      </c>
      <c r="E52" s="97" t="str">
        <f>'[1]ALL COUNCIL DATA'!E52</f>
        <v>F</v>
      </c>
      <c r="F52" s="97" t="str">
        <f>'[1]ALL COUNCIL DATA'!F52</f>
        <v>CEO</v>
      </c>
      <c r="G52" s="98" t="str">
        <f>'[1]ALL COUNCIL DATA'!G52</f>
        <v>Chief Executive Officer</v>
      </c>
      <c r="H52" s="114" t="str">
        <f>'[1]ALL COUNCIL DATA'!H52</f>
        <v>Cr Nicky Luo</v>
      </c>
      <c r="I52" s="112" t="str">
        <f>'[1]ALL COUNCIL DATA'!I52</f>
        <v xml:space="preserve"> Cr Luo</v>
      </c>
      <c r="J52" s="117" t="str">
        <f>'[1]ALL COUNCIL DATA'!J52</f>
        <v>Mayor</v>
      </c>
      <c r="K52" s="118" t="str">
        <f>'[1]ALL COUNCIL DATA'!K52</f>
        <v>F</v>
      </c>
      <c r="L52" s="118" t="str">
        <f>'[1]ALL COUNCIL DATA'!L52</f>
        <v>1st</v>
      </c>
      <c r="M52" s="118">
        <f>'[1]ALL COUNCIL DATA'!M52</f>
        <v>2024</v>
      </c>
      <c r="N52" s="71" t="str">
        <f>'[1]ALL COUNCIL DATA'!N52</f>
        <v>Cr Brian Little</v>
      </c>
      <c r="O52" s="73" t="str">
        <f>'[1]ALL COUNCIL DATA'!O52</f>
        <v>M</v>
      </c>
      <c r="P52" s="62" t="str">
        <f>'[1]ALL COUNCIL DATA'!P52</f>
        <v>PO Box 1</v>
      </c>
      <c r="Q52" s="63" t="str">
        <f>'[1]ALL COUNCIL DATA'!Q52</f>
        <v>GLEN WAVERLEY</v>
      </c>
      <c r="R52" s="58">
        <f>'[1]ALL COUNCIL DATA'!R52</f>
        <v>3150</v>
      </c>
      <c r="S52" s="102">
        <f>'[1]ALL COUNCIL DATA'!S52</f>
        <v>0</v>
      </c>
      <c r="T52" s="55" t="str">
        <f>'[1]ALL COUNCIL DATA'!T52</f>
        <v>293 Springvale Road</v>
      </c>
      <c r="U52" s="55" t="str">
        <f>'[1]ALL COUNCIL DATA'!U52</f>
        <v>GLEN WAVERLEY</v>
      </c>
      <c r="V52" s="69">
        <f>'[1]ALL COUNCIL DATA'!V52</f>
        <v>3150</v>
      </c>
      <c r="W52" s="67" t="str">
        <f>'[1]ALL COUNCIL DATA'!W52</f>
        <v>9518 3555</v>
      </c>
      <c r="X52" s="68" t="str">
        <f>'[1]ALL COUNCIL DATA'!X52</f>
        <v>9518 3444</v>
      </c>
      <c r="Y52" s="54" t="str">
        <f>'[1]ALL COUNCIL DATA'!Y52</f>
        <v>mail@monash.vic.gov.au</v>
      </c>
      <c r="Z52" s="57" t="str">
        <f>'[1]ALL COUNCIL DATA'!Z52</f>
        <v>www.monash.vic.gov.au</v>
      </c>
    </row>
    <row r="53" spans="1:26" ht="16" customHeight="1" x14ac:dyDescent="0.25">
      <c r="A53" s="32" t="s">
        <v>75</v>
      </c>
      <c r="B53" s="92" t="str">
        <f>'[1]ALL COUNCIL DATA'!B53</f>
        <v xml:space="preserve"> </v>
      </c>
      <c r="C53" s="96" t="str">
        <f>'[1]ALL COUNCIL DATA'!C53</f>
        <v>Ms Helen Sui</v>
      </c>
      <c r="D53" s="96" t="str">
        <f>'[1]ALL COUNCIL DATA'!D53</f>
        <v>Ms Sui</v>
      </c>
      <c r="E53" s="97" t="str">
        <f>'[1]ALL COUNCIL DATA'!E53</f>
        <v>F</v>
      </c>
      <c r="F53" s="97" t="str">
        <f>'[1]ALL COUNCIL DATA'!F53</f>
        <v>CEO</v>
      </c>
      <c r="G53" s="98" t="str">
        <f>'[1]ALL COUNCIL DATA'!G53</f>
        <v>Chief Executive Officer</v>
      </c>
      <c r="H53" s="70" t="str">
        <f>'[1]ALL COUNCIL DATA'!H53</f>
        <v>Cr Pierce Tyson</v>
      </c>
      <c r="I53" s="71" t="str">
        <f>'[1]ALL COUNCIL DATA'!I53</f>
        <v>Cr Tyson</v>
      </c>
      <c r="J53" s="49" t="str">
        <f>'[1]ALL COUNCIL DATA'!J53</f>
        <v>Mayor</v>
      </c>
      <c r="K53" s="72" t="str">
        <f>'[1]ALL COUNCIL DATA'!K53</f>
        <v>M</v>
      </c>
      <c r="L53" s="72" t="str">
        <f>'[1]ALL COUNCIL DATA'!L53</f>
        <v>2nd</v>
      </c>
      <c r="M53" s="72">
        <f>'[1]ALL COUNCIL DATA'!M53</f>
        <v>2024</v>
      </c>
      <c r="N53" s="112" t="str">
        <f>'[1]ALL COUNCIL DATA'!N53</f>
        <v>Cr Narelle Sharpe</v>
      </c>
      <c r="O53" s="113" t="str">
        <f>'[1]ALL COUNCIL DATA'!O53</f>
        <v>F</v>
      </c>
      <c r="P53" s="62" t="str">
        <f>'[1]ALL COUNCIL DATA'!P53</f>
        <v>PO Box 126</v>
      </c>
      <c r="Q53" s="63" t="str">
        <f>'[1]ALL COUNCIL DATA'!Q53</f>
        <v>MOONEE PONDS</v>
      </c>
      <c r="R53" s="58">
        <f>'[1]ALL COUNCIL DATA'!R53</f>
        <v>3039</v>
      </c>
      <c r="S53" s="102">
        <f>'[1]ALL COUNCIL DATA'!S53</f>
        <v>0</v>
      </c>
      <c r="T53" s="55" t="str">
        <f>'[1]ALL COUNCIL DATA'!T53</f>
        <v>9 Kellaway Avenue</v>
      </c>
      <c r="U53" s="55" t="str">
        <f>'[1]ALL COUNCIL DATA'!U53</f>
        <v>MOONEE PONDS</v>
      </c>
      <c r="V53" s="69">
        <f>'[1]ALL COUNCIL DATA'!V53</f>
        <v>3039</v>
      </c>
      <c r="W53" s="67" t="str">
        <f>'[1]ALL COUNCIL DATA'!W53</f>
        <v>9243 8888</v>
      </c>
      <c r="X53" s="68" t="str">
        <f>'[1]ALL COUNCIL DATA'!X53</f>
        <v xml:space="preserve"> </v>
      </c>
      <c r="Y53" s="54" t="str">
        <f>'[1]ALL COUNCIL DATA'!Y53</f>
        <v>council@mvcc.vic.gov.au</v>
      </c>
      <c r="Z53" s="57" t="str">
        <f>'[1]ALL COUNCIL DATA'!Z53</f>
        <v xml:space="preserve">www.mvcc.vic.gov.au </v>
      </c>
    </row>
    <row r="54" spans="1:26" ht="16" customHeight="1" x14ac:dyDescent="0.25">
      <c r="A54" s="32" t="s">
        <v>76</v>
      </c>
      <c r="B54" s="92" t="str">
        <f>'[1]ALL COUNCIL DATA'!B54</f>
        <v xml:space="preserve"> </v>
      </c>
      <c r="C54" s="55" t="str">
        <f>'[1]ALL COUNCIL DATA'!C54</f>
        <v>Mr Derek Madden</v>
      </c>
      <c r="D54" s="55" t="str">
        <f>'[1]ALL COUNCIL DATA'!D54</f>
        <v>Mr Madden</v>
      </c>
      <c r="E54" s="56" t="str">
        <f>'[1]ALL COUNCIL DATA'!E54</f>
        <v>M</v>
      </c>
      <c r="F54" s="56" t="str">
        <f>'[1]ALL COUNCIL DATA'!F54</f>
        <v>CEO</v>
      </c>
      <c r="G54" s="57" t="str">
        <f>'[1]ALL COUNCIL DATA'!G54</f>
        <v>Chief Executive Officer</v>
      </c>
      <c r="H54" s="114" t="str">
        <f>'[1]ALL COUNCIL DATA'!H54</f>
        <v>Cr Ally Munari</v>
      </c>
      <c r="I54" s="112" t="str">
        <f>'[1]ALL COUNCIL DATA'!I54</f>
        <v>Cr Munari</v>
      </c>
      <c r="J54" s="117" t="str">
        <f>'[1]ALL COUNCIL DATA'!J54</f>
        <v>Mayor</v>
      </c>
      <c r="K54" s="118" t="str">
        <f>'[1]ALL COUNCIL DATA'!K54</f>
        <v>F</v>
      </c>
      <c r="L54" s="118" t="str">
        <f>'[1]ALL COUNCIL DATA'!L54</f>
        <v>1st</v>
      </c>
      <c r="M54" s="118">
        <f>'[1]ALL COUNCIL DATA'!M54</f>
        <v>2024</v>
      </c>
      <c r="N54" s="94" t="str">
        <f>'[1]ALL COUNCIL DATA'!N54</f>
        <v xml:space="preserve"> </v>
      </c>
      <c r="O54" s="95" t="str">
        <f>'[1]ALL COUNCIL DATA'!O54</f>
        <v xml:space="preserve"> </v>
      </c>
      <c r="P54" s="62" t="str">
        <f>'[1]ALL COUNCIL DATA'!P54</f>
        <v>PO Box 18</v>
      </c>
      <c r="Q54" s="63" t="str">
        <f>'[1]ALL COUNCIL DATA'!Q54</f>
        <v>BALLAN</v>
      </c>
      <c r="R54" s="58">
        <f>'[1]ALL COUNCIL DATA'!R54</f>
        <v>3342</v>
      </c>
      <c r="S54" s="102">
        <f>'[1]ALL COUNCIL DATA'!S54</f>
        <v>0</v>
      </c>
      <c r="T54" s="55" t="str">
        <f>'[1]ALL COUNCIL DATA'!T54</f>
        <v>15 Stead Street</v>
      </c>
      <c r="U54" s="55" t="str">
        <f>'[1]ALL COUNCIL DATA'!U54</f>
        <v>BALLAN</v>
      </c>
      <c r="V54" s="69">
        <f>'[1]ALL COUNCIL DATA'!V54</f>
        <v>3342</v>
      </c>
      <c r="W54" s="67" t="str">
        <f>'[1]ALL COUNCIL DATA'!W54</f>
        <v>5366 7100</v>
      </c>
      <c r="X54" s="68" t="str">
        <f>'[1]ALL COUNCIL DATA'!X54</f>
        <v xml:space="preserve"> </v>
      </c>
      <c r="Y54" s="54" t="str">
        <f>'[1]ALL COUNCIL DATA'!Y54</f>
        <v>info@moorabool.vic.gov.au</v>
      </c>
      <c r="Z54" s="57" t="str">
        <f>'[1]ALL COUNCIL DATA'!Z54</f>
        <v xml:space="preserve">www.moorabool.vic.gov.au </v>
      </c>
    </row>
    <row r="55" spans="1:26" ht="16" customHeight="1" x14ac:dyDescent="0.25">
      <c r="A55" s="32" t="s">
        <v>77</v>
      </c>
      <c r="B55" s="92" t="str">
        <f>'[1]ALL COUNCIL DATA'!B55</f>
        <v xml:space="preserve"> </v>
      </c>
      <c r="C55" s="55" t="str">
        <f>'[1]ALL COUNCIL DATA'!C55</f>
        <v>Mr John Baker</v>
      </c>
      <c r="D55" s="55" t="str">
        <f>'[1]ALL COUNCIL DATA'!D55</f>
        <v>Mr Baker</v>
      </c>
      <c r="E55" s="56" t="str">
        <f>'[1]ALL COUNCIL DATA'!E55</f>
        <v>M</v>
      </c>
      <c r="F55" s="56" t="str">
        <f>'[1]ALL COUNCIL DATA'!F55</f>
        <v>CEO</v>
      </c>
      <c r="G55" s="57" t="str">
        <f>'[1]ALL COUNCIL DATA'!G55</f>
        <v>Chief Executive Officer</v>
      </c>
      <c r="H55" s="70" t="str">
        <f>'[1]ALL COUNCIL DATA'!H55</f>
        <v>Cr Simon Brooks</v>
      </c>
      <c r="I55" s="71" t="str">
        <f>'[1]ALL COUNCIL DATA'!I55</f>
        <v>Cr Brooks</v>
      </c>
      <c r="J55" s="49" t="str">
        <f>'[1]ALL COUNCIL DATA'!J55</f>
        <v>Mayor</v>
      </c>
      <c r="K55" s="72" t="str">
        <f>'[1]ALL COUNCIL DATA'!K55</f>
        <v>M</v>
      </c>
      <c r="L55" s="72" t="str">
        <f>'[1]ALL COUNCIL DATA'!L55</f>
        <v>1st</v>
      </c>
      <c r="M55" s="72">
        <f>'[1]ALL COUNCIL DATA'!M55</f>
        <v>2024</v>
      </c>
      <c r="N55" s="112" t="str">
        <f>'[1]ALL COUNCIL DATA'!N55</f>
        <v>Cr Antonella Celi</v>
      </c>
      <c r="O55" s="113" t="str">
        <f>'[1]ALL COUNCIL DATA'!O55</f>
        <v>F</v>
      </c>
      <c r="P55" s="62" t="str">
        <f>'[1]ALL COUNCIL DATA'!P55</f>
        <v>Private Bag 1000</v>
      </c>
      <c r="Q55" s="63" t="str">
        <f>'[1]ALL COUNCIL DATA'!Q55</f>
        <v>ROSEBUD</v>
      </c>
      <c r="R55" s="58">
        <f>'[1]ALL COUNCIL DATA'!R55</f>
        <v>3939</v>
      </c>
      <c r="S55" s="102">
        <f>'[1]ALL COUNCIL DATA'!S55</f>
        <v>0</v>
      </c>
      <c r="T55" s="55" t="str">
        <f>'[1]ALL COUNCIL DATA'!T55</f>
        <v>90 Besgrove Street</v>
      </c>
      <c r="U55" s="55" t="str">
        <f>'[1]ALL COUNCIL DATA'!U55</f>
        <v>ROSEBUD</v>
      </c>
      <c r="V55" s="69">
        <f>'[1]ALL COUNCIL DATA'!V55</f>
        <v>3939</v>
      </c>
      <c r="W55" s="67" t="str">
        <f>'[1]ALL COUNCIL DATA'!W55</f>
        <v>1300 850 600</v>
      </c>
      <c r="X55" s="68" t="str">
        <f>'[1]ALL COUNCIL DATA'!X55</f>
        <v>5986 6696</v>
      </c>
      <c r="Y55" s="54" t="str">
        <f>'[1]ALL COUNCIL DATA'!Y55</f>
        <v>customerservice@mornpen.vic.gov.au</v>
      </c>
      <c r="Z55" s="57" t="str">
        <f>'[1]ALL COUNCIL DATA'!Z55</f>
        <v>www.mornpen.vic.gov.au</v>
      </c>
    </row>
    <row r="56" spans="1:26" ht="16" customHeight="1" x14ac:dyDescent="0.25">
      <c r="A56" s="32" t="s">
        <v>78</v>
      </c>
      <c r="B56" s="92" t="str">
        <f>'[1]ALL COUNCIL DATA'!B56</f>
        <v xml:space="preserve"> </v>
      </c>
      <c r="C56" s="55" t="str">
        <f>'[1]ALL COUNCIL DATA'!C56</f>
        <v>Mr Darren Fuzzard</v>
      </c>
      <c r="D56" s="55" t="str">
        <f>'[1]ALL COUNCIL DATA'!D56</f>
        <v>Mr Fuzzard</v>
      </c>
      <c r="E56" s="56" t="str">
        <f>'[1]ALL COUNCIL DATA'!E56</f>
        <v>M</v>
      </c>
      <c r="F56" s="56" t="str">
        <f>'[1]ALL COUNCIL DATA'!F56</f>
        <v>CEO</v>
      </c>
      <c r="G56" s="57" t="str">
        <f>'[1]ALL COUNCIL DATA'!G56</f>
        <v>Chief Executive Officer</v>
      </c>
      <c r="H56" s="70" t="str">
        <f>'[1]ALL COUNCIL DATA'!H56</f>
        <v>Cr Matthew Driscoll</v>
      </c>
      <c r="I56" s="71" t="str">
        <f>'[1]ALL COUNCIL DATA'!I56</f>
        <v>Cr Driscoll</v>
      </c>
      <c r="J56" s="49" t="str">
        <f>'[1]ALL COUNCIL DATA'!J56</f>
        <v>Mayor</v>
      </c>
      <c r="K56" s="72" t="str">
        <f>'[1]ALL COUNCIL DATA'!K56</f>
        <v>M</v>
      </c>
      <c r="L56" s="72" t="str">
        <f>'[1]ALL COUNCIL DATA'!L56</f>
        <v>1st</v>
      </c>
      <c r="M56" s="72">
        <f>'[1]ALL COUNCIL DATA'!M56</f>
        <v>2024</v>
      </c>
      <c r="N56" s="112" t="str">
        <f>'[1]ALL COUNCIL DATA'!N56</f>
        <v xml:space="preserve">Cr Rosie Annear </v>
      </c>
      <c r="O56" s="113" t="str">
        <f>'[1]ALL COUNCIL DATA'!O56</f>
        <v>F</v>
      </c>
      <c r="P56" s="62" t="str">
        <f>'[1]ALL COUNCIL DATA'!P56</f>
        <v>PO Box 185</v>
      </c>
      <c r="Q56" s="63" t="str">
        <f>'[1]ALL COUNCIL DATA'!Q56</f>
        <v>CASTLEMAINE</v>
      </c>
      <c r="R56" s="58">
        <f>'[1]ALL COUNCIL DATA'!R56</f>
        <v>3450</v>
      </c>
      <c r="S56" s="102">
        <f>'[1]ALL COUNCIL DATA'!S56</f>
        <v>0</v>
      </c>
      <c r="T56" s="55" t="str">
        <f>'[1]ALL COUNCIL DATA'!T56</f>
        <v>Cnr Lyttleton &amp; Lloyd Streets</v>
      </c>
      <c r="U56" s="55" t="str">
        <f>'[1]ALL COUNCIL DATA'!U56</f>
        <v>CASTLEMAINE</v>
      </c>
      <c r="V56" s="69">
        <f>'[1]ALL COUNCIL DATA'!V56</f>
        <v>3450</v>
      </c>
      <c r="W56" s="67" t="str">
        <f>'[1]ALL COUNCIL DATA'!W56</f>
        <v>5471 1700</v>
      </c>
      <c r="X56" s="68" t="str">
        <f>'[1]ALL COUNCIL DATA'!X56</f>
        <v xml:space="preserve"> </v>
      </c>
      <c r="Y56" s="54" t="str">
        <f>'[1]ALL COUNCIL DATA'!Y56</f>
        <v>info@mountalexander.vic.gov.au</v>
      </c>
      <c r="Z56" s="57" t="str">
        <f>'[1]ALL COUNCIL DATA'!Z56</f>
        <v>www.mountalexander.vic.gov.au</v>
      </c>
    </row>
    <row r="57" spans="1:26" ht="16" customHeight="1" x14ac:dyDescent="0.25">
      <c r="A57" s="32" t="s">
        <v>79</v>
      </c>
      <c r="B57" s="92" t="str">
        <f>'[1]ALL COUNCIL DATA'!B57</f>
        <v xml:space="preserve"> </v>
      </c>
      <c r="C57" s="55" t="str">
        <f>'[1]ALL COUNCIL DATA'!C57</f>
        <v>Mr Peter Brown</v>
      </c>
      <c r="D57" s="55" t="str">
        <f>'[1]ALL COUNCIL DATA'!D57</f>
        <v>Mr Brown</v>
      </c>
      <c r="E57" s="56" t="str">
        <f>'[1]ALL COUNCIL DATA'!E57</f>
        <v>M</v>
      </c>
      <c r="F57" s="56" t="str">
        <f>'[1]ALL COUNCIL DATA'!F57</f>
        <v>A/CEO</v>
      </c>
      <c r="G57" s="57" t="str">
        <f>'[1]ALL COUNCIL DATA'!G57</f>
        <v>Acting Chief Executive Officer</v>
      </c>
      <c r="H57" s="70" t="str">
        <f>'[1]ALL COUNCIL DATA'!H57</f>
        <v>Cr Ian Smith</v>
      </c>
      <c r="I57" s="71" t="str">
        <f>'[1]ALL COUNCIL DATA'!I57</f>
        <v>Cr Smith</v>
      </c>
      <c r="J57" s="49" t="str">
        <f>'[1]ALL COUNCIL DATA'!J57</f>
        <v>Mayor</v>
      </c>
      <c r="K57" s="72" t="str">
        <f>'[1]ALL COUNCIL DATA'!K57</f>
        <v>M</v>
      </c>
      <c r="L57" s="116" t="str">
        <f>'[1]ALL COUNCIL DATA'!L57</f>
        <v>2nd</v>
      </c>
      <c r="M57" s="72">
        <f>'[1]ALL COUNCIL DATA'!M57</f>
        <v>2024</v>
      </c>
      <c r="N57" s="112" t="str">
        <f>'[1]ALL COUNCIL DATA'!N57</f>
        <v>Cr Karen Foster</v>
      </c>
      <c r="O57" s="113" t="str">
        <f>'[1]ALL COUNCIL DATA'!O57</f>
        <v>F</v>
      </c>
      <c r="P57" s="62" t="str">
        <f>'[1]ALL COUNCIL DATA'!P57</f>
        <v>PO Box 51</v>
      </c>
      <c r="Q57" s="63" t="str">
        <f>'[1]ALL COUNCIL DATA'!Q57</f>
        <v>PORT FAIRY</v>
      </c>
      <c r="R57" s="58">
        <f>'[1]ALL COUNCIL DATA'!R57</f>
        <v>3284</v>
      </c>
      <c r="S57" s="102">
        <f>'[1]ALL COUNCIL DATA'!S57</f>
        <v>0</v>
      </c>
      <c r="T57" s="55" t="str">
        <f>'[1]ALL COUNCIL DATA'!T57</f>
        <v>Princes Street</v>
      </c>
      <c r="U57" s="55" t="str">
        <f>'[1]ALL COUNCIL DATA'!U57</f>
        <v>PORT FAIRY</v>
      </c>
      <c r="V57" s="69">
        <f>'[1]ALL COUNCIL DATA'!V57</f>
        <v>3284</v>
      </c>
      <c r="W57" s="67" t="str">
        <f>'[1]ALL COUNCIL DATA'!W57</f>
        <v>5568 0555</v>
      </c>
      <c r="X57" s="68" t="str">
        <f>'[1]ALL COUNCIL DATA'!X57</f>
        <v>5568 2515</v>
      </c>
      <c r="Y57" s="54" t="str">
        <f>'[1]ALL COUNCIL DATA'!Y57</f>
        <v>moyne@moyne.vic.gov.au</v>
      </c>
      <c r="Z57" s="57" t="str">
        <f>'[1]ALL COUNCIL DATA'!Z57</f>
        <v>www.moyne.vic.gov.au</v>
      </c>
    </row>
    <row r="58" spans="1:26" ht="16" customHeight="1" x14ac:dyDescent="0.25">
      <c r="A58" s="32" t="s">
        <v>80</v>
      </c>
      <c r="B58" s="92" t="str">
        <f>'[1]ALL COUNCIL DATA'!B58</f>
        <v xml:space="preserve"> </v>
      </c>
      <c r="C58" s="96" t="str">
        <f>'[1]ALL COUNCIL DATA'!C58</f>
        <v>Ms Livia Bonazzi</v>
      </c>
      <c r="D58" s="96" t="str">
        <f>'[1]ALL COUNCIL DATA'!D58</f>
        <v>Ms Bonazzi</v>
      </c>
      <c r="E58" s="97" t="str">
        <f>'[1]ALL COUNCIL DATA'!E58</f>
        <v>F</v>
      </c>
      <c r="F58" s="97" t="str">
        <f>'[1]ALL COUNCIL DATA'!F58</f>
        <v>CEO</v>
      </c>
      <c r="G58" s="98" t="str">
        <f>'[1]ALL COUNCIL DATA'!G58</f>
        <v>Chief Executive Officer</v>
      </c>
      <c r="H58" s="70" t="str">
        <f>'[1]ALL COUNCIL DATA'!H58</f>
        <v>Cr Damien Gallagher</v>
      </c>
      <c r="I58" s="71" t="str">
        <f>'[1]ALL COUNCIL DATA'!I58</f>
        <v>Cr Gallagher</v>
      </c>
      <c r="J58" s="49" t="str">
        <f>'[1]ALL COUNCIL DATA'!J58</f>
        <v>Mayor</v>
      </c>
      <c r="K58" s="72" t="str">
        <f>'[1]ALL COUNCIL DATA'!K58</f>
        <v>M</v>
      </c>
      <c r="L58" s="72" t="str">
        <f>'[1]ALL COUNCIL DATA'!L58</f>
        <v>1st</v>
      </c>
      <c r="M58" s="72">
        <f>'[1]ALL COUNCIL DATA'!M58</f>
        <v>2024</v>
      </c>
      <c r="N58" s="112" t="str">
        <f>'[1]ALL COUNCIL DATA'!N58</f>
        <v>Cr Sue Carpenter</v>
      </c>
      <c r="O58" s="113" t="str">
        <f>'[1]ALL COUNCIL DATA'!O58</f>
        <v>F</v>
      </c>
      <c r="P58" s="62" t="str">
        <f>'[1]ALL COUNCIL DATA'!P58</f>
        <v>PO Box 138</v>
      </c>
      <c r="Q58" s="63" t="str">
        <f>'[1]ALL COUNCIL DATA'!Q58</f>
        <v>ALEXANDRA</v>
      </c>
      <c r="R58" s="58">
        <f>'[1]ALL COUNCIL DATA'!R58</f>
        <v>3714</v>
      </c>
      <c r="S58" s="102">
        <f>'[1]ALL COUNCIL DATA'!S58</f>
        <v>0</v>
      </c>
      <c r="T58" s="55" t="str">
        <f>'[1]ALL COUNCIL DATA'!T58</f>
        <v>28 Perkins Street</v>
      </c>
      <c r="U58" s="55" t="str">
        <f>'[1]ALL COUNCIL DATA'!U58</f>
        <v>ALEXANDRA</v>
      </c>
      <c r="V58" s="69">
        <f>'[1]ALL COUNCIL DATA'!V58</f>
        <v>3714</v>
      </c>
      <c r="W58" s="67" t="str">
        <f>'[1]ALL COUNCIL DATA'!W58</f>
        <v>5772 0333</v>
      </c>
      <c r="X58" s="68" t="str">
        <f>'[1]ALL COUNCIL DATA'!X58</f>
        <v>5772 2291</v>
      </c>
      <c r="Y58" s="54" t="str">
        <f>'[1]ALL COUNCIL DATA'!Y58</f>
        <v>msc@murrindindi.vic.gov.au</v>
      </c>
      <c r="Z58" s="57" t="str">
        <f>'[1]ALL COUNCIL DATA'!Z58</f>
        <v>www.murrindindi.vic.gov.au</v>
      </c>
    </row>
    <row r="59" spans="1:26" ht="16" customHeight="1" x14ac:dyDescent="0.25">
      <c r="A59" s="32" t="s">
        <v>81</v>
      </c>
      <c r="B59" s="92" t="str">
        <f>'[1]ALL COUNCIL DATA'!B59</f>
        <v xml:space="preserve"> </v>
      </c>
      <c r="C59" s="55" t="str">
        <f>'[1]ALL COUNCIL DATA'!C59</f>
        <v>Mr Carl Cowie</v>
      </c>
      <c r="D59" s="55" t="str">
        <f>'[1]ALL COUNCIL DATA'!D59</f>
        <v>Mr Cowie</v>
      </c>
      <c r="E59" s="56" t="str">
        <f>'[1]ALL COUNCIL DATA'!E59</f>
        <v>M</v>
      </c>
      <c r="F59" s="56" t="str">
        <f>'[1]ALL COUNCIL DATA'!F59</f>
        <v>CEO</v>
      </c>
      <c r="G59" s="57" t="str">
        <f>'[1]ALL COUNCIL DATA'!G59</f>
        <v>Chief Executive Officer</v>
      </c>
      <c r="H59" s="70" t="str">
        <f>'[1]ALL COUNCIL DATA'!H59</f>
        <v>Cr Ben Ramcharan</v>
      </c>
      <c r="I59" s="71" t="str">
        <f>'[1]ALL COUNCIL DATA'!I59</f>
        <v>Cr Ramcharan</v>
      </c>
      <c r="J59" s="49" t="str">
        <f>'[1]ALL COUNCIL DATA'!J59</f>
        <v>Mayor</v>
      </c>
      <c r="K59" s="72" t="str">
        <f>'[1]ALL COUNCIL DATA'!K59</f>
        <v>M</v>
      </c>
      <c r="L59" s="72" t="str">
        <f>'[1]ALL COUNCIL DATA'!L59</f>
        <v>2nd</v>
      </c>
      <c r="M59" s="72">
        <f>'[1]ALL COUNCIL DATA'!M59</f>
        <v>2024</v>
      </c>
      <c r="N59" s="112" t="str">
        <f>'[1]ALL COUNCIL DATA'!N59</f>
        <v>Cr Karen Egan</v>
      </c>
      <c r="O59" s="113" t="str">
        <f>'[1]ALL COUNCIL DATA'!O59</f>
        <v>F</v>
      </c>
      <c r="P59" s="62" t="str">
        <f>'[1]ALL COUNCIL DATA'!P59</f>
        <v>PO Box 476</v>
      </c>
      <c r="Q59" s="63" t="str">
        <f>'[1]ALL COUNCIL DATA'!Q59</f>
        <v>GREENSBOROUGH</v>
      </c>
      <c r="R59" s="58">
        <f>'[1]ALL COUNCIL DATA'!R59</f>
        <v>3088</v>
      </c>
      <c r="S59" s="102">
        <f>'[1]ALL COUNCIL DATA'!S59</f>
        <v>0</v>
      </c>
      <c r="T59" s="55" t="str">
        <f>'[1]ALL COUNCIL DATA'!T59</f>
        <v>Civic Drive</v>
      </c>
      <c r="U59" s="55" t="str">
        <f>'[1]ALL COUNCIL DATA'!U59</f>
        <v>GREENSBOROUGH</v>
      </c>
      <c r="V59" s="69">
        <f>'[1]ALL COUNCIL DATA'!V59</f>
        <v>3088</v>
      </c>
      <c r="W59" s="67" t="str">
        <f>'[1]ALL COUNCIL DATA'!W59</f>
        <v>9433 3111</v>
      </c>
      <c r="X59" s="68" t="str">
        <f>'[1]ALL COUNCIL DATA'!X59</f>
        <v xml:space="preserve"> </v>
      </c>
      <c r="Y59" s="54" t="str">
        <f>'[1]ALL COUNCIL DATA'!Y59</f>
        <v>nillumbik@nillumbik.vic.gov.au</v>
      </c>
      <c r="Z59" s="57" t="str">
        <f>'[1]ALL COUNCIL DATA'!Z59</f>
        <v>www.nillumbik.vic.gov.au</v>
      </c>
    </row>
    <row r="60" spans="1:26" ht="16" customHeight="1" x14ac:dyDescent="0.25">
      <c r="A60" s="32" t="s">
        <v>82</v>
      </c>
      <c r="B60" s="92" t="str">
        <f>'[1]ALL COUNCIL DATA'!B60</f>
        <v xml:space="preserve"> </v>
      </c>
      <c r="C60" s="55" t="str">
        <f>'[1]ALL COUNCIL DATA'!C60</f>
        <v>Mr Brent McAlister</v>
      </c>
      <c r="D60" s="55" t="str">
        <f>'[1]ALL COUNCIL DATA'!D60</f>
        <v>Mr McAlister</v>
      </c>
      <c r="E60" s="56" t="str">
        <f>'[1]ALL COUNCIL DATA'!E60</f>
        <v>M</v>
      </c>
      <c r="F60" s="56" t="str">
        <f>'[1]ALL COUNCIL DATA'!F60</f>
        <v>CEO</v>
      </c>
      <c r="G60" s="57" t="str">
        <f>'[1]ALL COUNCIL DATA'!G60</f>
        <v>Chief Executive Officer</v>
      </c>
      <c r="H60" s="70" t="str">
        <f>'[1]ALL COUNCIL DATA'!H60</f>
        <v>Cr Rob Haswell</v>
      </c>
      <c r="I60" s="71" t="str">
        <f>'[1]ALL COUNCIL DATA'!I60</f>
        <v>Cr Haswell</v>
      </c>
      <c r="J60" s="49" t="str">
        <f>'[1]ALL COUNCIL DATA'!J60</f>
        <v>Mayor</v>
      </c>
      <c r="K60" s="72" t="str">
        <f>'[1]ALL COUNCIL DATA'!K60</f>
        <v>M</v>
      </c>
      <c r="L60" s="72" t="str">
        <f>'[1]ALL COUNCIL DATA'!L60</f>
        <v>1st</v>
      </c>
      <c r="M60" s="72">
        <f>'[1]ALL COUNCIL DATA'!M60</f>
        <v>2024</v>
      </c>
      <c r="N60" s="94" t="str">
        <f>'[1]ALL COUNCIL DATA'!N60</f>
        <v xml:space="preserve"> </v>
      </c>
      <c r="O60" s="95" t="str">
        <f>'[1]ALL COUNCIL DATA'!O60</f>
        <v xml:space="preserve"> </v>
      </c>
      <c r="P60" s="62" t="str">
        <f>'[1]ALL COUNCIL DATA'!P60</f>
        <v>PO Box 580</v>
      </c>
      <c r="Q60" s="63" t="str">
        <f>'[1]ALL COUNCIL DATA'!Q60</f>
        <v>STAWELL</v>
      </c>
      <c r="R60" s="58">
        <f>'[1]ALL COUNCIL DATA'!R60</f>
        <v>3380</v>
      </c>
      <c r="S60" s="102">
        <f>'[1]ALL COUNCIL DATA'!S60</f>
        <v>0</v>
      </c>
      <c r="T60" s="55" t="str">
        <f>'[1]ALL COUNCIL DATA'!T60</f>
        <v xml:space="preserve">59-69 Main Street </v>
      </c>
      <c r="U60" s="55" t="str">
        <f>'[1]ALL COUNCIL DATA'!U60</f>
        <v>STAWELL</v>
      </c>
      <c r="V60" s="69">
        <f>'[1]ALL COUNCIL DATA'!V60</f>
        <v>3380</v>
      </c>
      <c r="W60" s="67" t="str">
        <f>'[1]ALL COUNCIL DATA'!W60</f>
        <v>5358 8700</v>
      </c>
      <c r="X60" s="68" t="str">
        <f>'[1]ALL COUNCIL DATA'!X60</f>
        <v xml:space="preserve"> </v>
      </c>
      <c r="Y60" s="54" t="str">
        <f>'[1]ALL COUNCIL DATA'!Y60</f>
        <v>ngshire@ngshire.vic.gov.au</v>
      </c>
      <c r="Z60" s="57" t="str">
        <f>'[1]ALL COUNCIL DATA'!Z60</f>
        <v>www.ngshire.vic.gov.au</v>
      </c>
    </row>
    <row r="61" spans="1:26" ht="16" customHeight="1" x14ac:dyDescent="0.25">
      <c r="A61" s="32" t="s">
        <v>83</v>
      </c>
      <c r="B61" s="92" t="str">
        <f>'[1]ALL COUNCIL DATA'!B61</f>
        <v xml:space="preserve"> </v>
      </c>
      <c r="C61" s="55" t="str">
        <f>'[1]ALL COUNCIL DATA'!C61</f>
        <v>Mr Chris Carroll</v>
      </c>
      <c r="D61" s="55" t="str">
        <f>'[1]ALL COUNCIL DATA'!D61</f>
        <v>Mr Carroll</v>
      </c>
      <c r="E61" s="56" t="str">
        <f>'[1]ALL COUNCIL DATA'!E61</f>
        <v>M</v>
      </c>
      <c r="F61" s="56" t="str">
        <f>'[1]ALL COUNCIL DATA'!F61</f>
        <v>CEO</v>
      </c>
      <c r="G61" s="57" t="str">
        <f>'[1]ALL COUNCIL DATA'!G61</f>
        <v>Chief Executive Officer</v>
      </c>
      <c r="H61" s="114" t="str">
        <f>'[1]ALL COUNCIL DATA'!H61</f>
        <v>Cr Heather Cunsolo</v>
      </c>
      <c r="I61" s="112" t="str">
        <f>'[1]ALL COUNCIL DATA'!I61</f>
        <v>Cr Cunsolo</v>
      </c>
      <c r="J61" s="117" t="str">
        <f>'[1]ALL COUNCIL DATA'!J61</f>
        <v>Mayor</v>
      </c>
      <c r="K61" s="118" t="str">
        <f>'[1]ALL COUNCIL DATA'!K61</f>
        <v>F</v>
      </c>
      <c r="L61" s="118" t="str">
        <f>'[1]ALL COUNCIL DATA'!L61</f>
        <v>2nd</v>
      </c>
      <c r="M61" s="118">
        <f>'[1]ALL COUNCIL DATA'!M61</f>
        <v>2024</v>
      </c>
      <c r="N61" s="112" t="str">
        <f>'[1]ALL COUNCIL DATA'!N61</f>
        <v>Cr Louise Crawford</v>
      </c>
      <c r="O61" s="113" t="str">
        <f>'[1]ALL COUNCIL DATA'!O61</f>
        <v>F</v>
      </c>
      <c r="P61" s="62" t="str">
        <f>'[1]ALL COUNCIL DATA'!P61</f>
        <v>Private Bag 3</v>
      </c>
      <c r="Q61" s="63" t="str">
        <f>'[1]ALL COUNCIL DATA'!Q61</f>
        <v>ST KILDA</v>
      </c>
      <c r="R61" s="58">
        <f>'[1]ALL COUNCIL DATA'!R61</f>
        <v>3182</v>
      </c>
      <c r="S61" s="102">
        <f>'[1]ALL COUNCIL DATA'!S61</f>
        <v>0</v>
      </c>
      <c r="T61" s="55" t="str">
        <f>'[1]ALL COUNCIL DATA'!T61</f>
        <v>99a Carlisle Street</v>
      </c>
      <c r="U61" s="55" t="str">
        <f>'[1]ALL COUNCIL DATA'!U61</f>
        <v>ST KILDA</v>
      </c>
      <c r="V61" s="69">
        <f>'[1]ALL COUNCIL DATA'!V61</f>
        <v>3182</v>
      </c>
      <c r="W61" s="67" t="str">
        <f>'[1]ALL COUNCIL DATA'!W61</f>
        <v>9209 6777</v>
      </c>
      <c r="X61" s="68" t="str">
        <f>'[1]ALL COUNCIL DATA'!X61</f>
        <v>9534 9105</v>
      </c>
      <c r="Y61" s="54" t="str">
        <f>'[1]ALL COUNCIL DATA'!Y61</f>
        <v>assist@portphillip.vic.gov.au</v>
      </c>
      <c r="Z61" s="57" t="str">
        <f>'[1]ALL COUNCIL DATA'!Z61</f>
        <v>www.portphillip.vic.gov.au</v>
      </c>
    </row>
    <row r="62" spans="1:26" ht="16" customHeight="1" x14ac:dyDescent="0.25">
      <c r="A62" s="32" t="s">
        <v>84</v>
      </c>
      <c r="B62" s="92" t="str">
        <f>'[1]ALL COUNCIL DATA'!B62</f>
        <v xml:space="preserve"> </v>
      </c>
      <c r="C62" s="55" t="str">
        <f>'[1]ALL COUNCIL DATA'!C62</f>
        <v>Mr Jim Nolan</v>
      </c>
      <c r="D62" s="55" t="str">
        <f>'[1]ALL COUNCIL DATA'!D62</f>
        <v>Mr Nolan</v>
      </c>
      <c r="E62" s="56" t="str">
        <f>'[1]ALL COUNCIL DATA'!E62</f>
        <v>M</v>
      </c>
      <c r="F62" s="56" t="str">
        <f>'[1]ALL COUNCIL DATA'!F62</f>
        <v>CEO</v>
      </c>
      <c r="G62" s="57" t="str">
        <f>'[1]ALL COUNCIL DATA'!G62</f>
        <v>Chief Executive Officer</v>
      </c>
      <c r="H62" s="70" t="str">
        <f>'[1]ALL COUNCIL DATA'!H62</f>
        <v>Cr Robert Vance</v>
      </c>
      <c r="I62" s="71" t="str">
        <f>'[1]ALL COUNCIL DATA'!I62</f>
        <v>Cr Vance</v>
      </c>
      <c r="J62" s="49" t="str">
        <f>'[1]ALL COUNCIL DATA'!J62</f>
        <v>Mayor</v>
      </c>
      <c r="K62" s="72" t="str">
        <f>'[1]ALL COUNCIL DATA'!K62</f>
        <v>M</v>
      </c>
      <c r="L62" s="72" t="str">
        <f>'[1]ALL COUNCIL DATA'!L62</f>
        <v>5th</v>
      </c>
      <c r="M62" s="72">
        <f>'[1]ALL COUNCIL DATA'!M62</f>
        <v>2024</v>
      </c>
      <c r="N62" s="94" t="str">
        <f>'[1]ALL COUNCIL DATA'!N62</f>
        <v xml:space="preserve"> </v>
      </c>
      <c r="O62" s="95" t="str">
        <f>'[1]ALL COUNCIL DATA'!O62</f>
        <v xml:space="preserve"> </v>
      </c>
      <c r="P62" s="62" t="str">
        <f>'[1]ALL COUNCIL DATA'!P62</f>
        <v>5 Lawrence Street</v>
      </c>
      <c r="Q62" s="63" t="str">
        <f>'[1]ALL COUNCIL DATA'!Q62</f>
        <v>BEAUFORT</v>
      </c>
      <c r="R62" s="58">
        <f>'[1]ALL COUNCIL DATA'!R62</f>
        <v>3373</v>
      </c>
      <c r="S62" s="102">
        <f>'[1]ALL COUNCIL DATA'!S62</f>
        <v>0</v>
      </c>
      <c r="T62" s="55" t="str">
        <f>'[1]ALL COUNCIL DATA'!T62</f>
        <v>5 Lawrence Street</v>
      </c>
      <c r="U62" s="55" t="str">
        <f>'[1]ALL COUNCIL DATA'!U62</f>
        <v>BEAUFORT</v>
      </c>
      <c r="V62" s="69">
        <f>'[1]ALL COUNCIL DATA'!V62</f>
        <v>3373</v>
      </c>
      <c r="W62" s="67" t="str">
        <f>'[1]ALL COUNCIL DATA'!W62</f>
        <v>5349 1100</v>
      </c>
      <c r="X62" s="68" t="str">
        <f>'[1]ALL COUNCIL DATA'!X62</f>
        <v>5349 2068</v>
      </c>
      <c r="Y62" s="54" t="str">
        <f>'[1]ALL COUNCIL DATA'!Y62</f>
        <v>pyrenees@pyrenees.vic.gov.au</v>
      </c>
      <c r="Z62" s="57" t="str">
        <f>'[1]ALL COUNCIL DATA'!Z62</f>
        <v>www.pyrenees.vic.gov.au</v>
      </c>
    </row>
    <row r="63" spans="1:26" ht="16" customHeight="1" x14ac:dyDescent="0.25">
      <c r="A63" s="32" t="s">
        <v>85</v>
      </c>
      <c r="B63" s="92" t="str">
        <f>'[1]ALL COUNCIL DATA'!B63</f>
        <v>Mayor change 24 Apr 2024</v>
      </c>
      <c r="C63" s="55" t="str">
        <f>'[1]ALL COUNCIL DATA'!C63</f>
        <v>Mr Martin Gill</v>
      </c>
      <c r="D63" s="55" t="str">
        <f>'[1]ALL COUNCIL DATA'!D63</f>
        <v>Mr Gill</v>
      </c>
      <c r="E63" s="56" t="str">
        <f>'[1]ALL COUNCIL DATA'!E63</f>
        <v>M</v>
      </c>
      <c r="F63" s="56" t="str">
        <f>'[1]ALL COUNCIL DATA'!F63</f>
        <v>CEO</v>
      </c>
      <c r="G63" s="57" t="str">
        <f>'[1]ALL COUNCIL DATA'!G63</f>
        <v>Chief Executive Officer</v>
      </c>
      <c r="H63" s="114" t="str">
        <f>'[1]ALL COUNCIL DATA'!H63</f>
        <v>Cr Ross Ebbels</v>
      </c>
      <c r="I63" s="112" t="str">
        <f>'[1]ALL COUNCIL DATA'!I63</f>
        <v>Cr Ebbels</v>
      </c>
      <c r="J63" s="117" t="str">
        <f>'[1]ALL COUNCIL DATA'!J63</f>
        <v>Mayor</v>
      </c>
      <c r="K63" s="118" t="str">
        <f>'[1]ALL COUNCIL DATA'!K63</f>
        <v>M</v>
      </c>
      <c r="L63" s="118" t="str">
        <f>'[1]ALL COUNCIL DATA'!L63</f>
        <v>4th</v>
      </c>
      <c r="M63" s="118">
        <f>'[1]ALL COUNCIL DATA'!M63</f>
        <v>2024</v>
      </c>
      <c r="N63" s="71" t="str">
        <f>'[1]ALL COUNCIL DATA'!N63</f>
        <v>Cr Rob Minty</v>
      </c>
      <c r="O63" s="73" t="str">
        <f>'[1]ALL COUNCIL DATA'!O63</f>
        <v>M</v>
      </c>
      <c r="P63" s="62" t="str">
        <f>'[1]ALL COUNCIL DATA'!P63</f>
        <v>PO Box 93</v>
      </c>
      <c r="Q63" s="63" t="str">
        <f>'[1]ALL COUNCIL DATA'!Q63</f>
        <v>QUEENSCLIFF</v>
      </c>
      <c r="R63" s="58">
        <f>'[1]ALL COUNCIL DATA'!R63</f>
        <v>3225</v>
      </c>
      <c r="S63" s="102">
        <f>'[1]ALL COUNCIL DATA'!S63</f>
        <v>0</v>
      </c>
      <c r="T63" s="55" t="str">
        <f>'[1]ALL COUNCIL DATA'!T63</f>
        <v>50 Learmonth Street</v>
      </c>
      <c r="U63" s="55" t="str">
        <f>'[1]ALL COUNCIL DATA'!U63</f>
        <v>QUEENSCLIFF</v>
      </c>
      <c r="V63" s="69">
        <f>'[1]ALL COUNCIL DATA'!V63</f>
        <v>3225</v>
      </c>
      <c r="W63" s="67" t="str">
        <f>'[1]ALL COUNCIL DATA'!W63</f>
        <v>5258 1377</v>
      </c>
      <c r="X63" s="68" t="str">
        <f>'[1]ALL COUNCIL DATA'!X63</f>
        <v>5258 3315</v>
      </c>
      <c r="Y63" s="54" t="str">
        <f>'[1]ALL COUNCIL DATA'!Y63</f>
        <v>info@queenscliffe.vic.gov.au</v>
      </c>
      <c r="Z63" s="57" t="str">
        <f>'[1]ALL COUNCIL DATA'!Z63</f>
        <v>www.queenscliffe.vic.gov.au</v>
      </c>
    </row>
    <row r="64" spans="1:26" ht="16" customHeight="1" x14ac:dyDescent="0.25">
      <c r="A64" s="32" t="s">
        <v>86</v>
      </c>
      <c r="B64" s="92" t="str">
        <f>'[1]ALL COUNCIL DATA'!B64</f>
        <v xml:space="preserve"> </v>
      </c>
      <c r="C64" s="96" t="str">
        <f>'[1]ALL COUNCIL DATA'!C64</f>
        <v>Ms Kerryn Ellis</v>
      </c>
      <c r="D64" s="96" t="str">
        <f>'[1]ALL COUNCIL DATA'!D64</f>
        <v>Ms Ellis</v>
      </c>
      <c r="E64" s="97" t="str">
        <f>'[1]ALL COUNCIL DATA'!E64</f>
        <v>F</v>
      </c>
      <c r="F64" s="97" t="str">
        <f>'[1]ALL COUNCIL DATA'!F64</f>
        <v>CEO</v>
      </c>
      <c r="G64" s="98" t="str">
        <f>'[1]ALL COUNCIL DATA'!G64</f>
        <v>Chief Executive Officer</v>
      </c>
      <c r="H64" s="114" t="str">
        <f>'[1]ALL COUNCIL DATA'!H64</f>
        <v>Cr Clare Williams</v>
      </c>
      <c r="I64" s="112" t="str">
        <f>'[1]ALL COUNCIL DATA'!I64</f>
        <v>Cr Williams</v>
      </c>
      <c r="J64" s="117" t="str">
        <f>'[1]ALL COUNCIL DATA'!J64</f>
        <v>Mayor</v>
      </c>
      <c r="K64" s="118" t="str">
        <f>'[1]ALL COUNCIL DATA'!K64</f>
        <v>F</v>
      </c>
      <c r="L64" s="118" t="str">
        <f>'[1]ALL COUNCIL DATA'!L64</f>
        <v>1st</v>
      </c>
      <c r="M64" s="118">
        <f>'[1]ALL COUNCIL DATA'!M64</f>
        <v>2024</v>
      </c>
      <c r="N64" s="71" t="str">
        <f>'[1]ALL COUNCIL DATA'!N64</f>
        <v>Cr Nathan Hersey</v>
      </c>
      <c r="O64" s="73" t="str">
        <f>'[1]ALL COUNCIL DATA'!O64</f>
        <v>M</v>
      </c>
      <c r="P64" s="62" t="str">
        <f>'[1]ALL COUNCIL DATA'!P64</f>
        <v>Private Bag 4</v>
      </c>
      <c r="Q64" s="63" t="str">
        <f>'[1]ALL COUNCIL DATA'!Q64</f>
        <v>LEONGATHA</v>
      </c>
      <c r="R64" s="58">
        <f>'[1]ALL COUNCIL DATA'!R64</f>
        <v>3953</v>
      </c>
      <c r="S64" s="102">
        <f>'[1]ALL COUNCIL DATA'!S64</f>
        <v>0</v>
      </c>
      <c r="T64" s="55" t="str">
        <f>'[1]ALL COUNCIL DATA'!T64</f>
        <v>9 Smith Street</v>
      </c>
      <c r="U64" s="55" t="str">
        <f>'[1]ALL COUNCIL DATA'!U64</f>
        <v>LEONGATHA</v>
      </c>
      <c r="V64" s="69">
        <f>'[1]ALL COUNCIL DATA'!V64</f>
        <v>3953</v>
      </c>
      <c r="W64" s="67" t="str">
        <f>'[1]ALL COUNCIL DATA'!W64</f>
        <v>5662 9200</v>
      </c>
      <c r="X64" s="68" t="str">
        <f>'[1]ALL COUNCIL DATA'!X64</f>
        <v xml:space="preserve"> </v>
      </c>
      <c r="Y64" s="54" t="str">
        <f>'[1]ALL COUNCIL DATA'!Y64</f>
        <v>council@southgippsland.vic.gov.au</v>
      </c>
      <c r="Z64" s="57" t="str">
        <f>'[1]ALL COUNCIL DATA'!Z64</f>
        <v>www.southgippsland.vic.gov.au</v>
      </c>
    </row>
    <row r="65" spans="1:26" ht="16" customHeight="1" x14ac:dyDescent="0.25">
      <c r="A65" s="32" t="s">
        <v>87</v>
      </c>
      <c r="B65" s="92" t="str">
        <f>'[1]ALL COUNCIL DATA'!B65</f>
        <v xml:space="preserve"> </v>
      </c>
      <c r="C65" s="55" t="str">
        <f>'[1]ALL COUNCIL DATA'!C65</f>
        <v>Mr Tony Doyle</v>
      </c>
      <c r="D65" s="55" t="str">
        <f>'[1]ALL COUNCIL DATA'!D65</f>
        <v>Mr Doyle</v>
      </c>
      <c r="E65" s="56" t="str">
        <f>'[1]ALL COUNCIL DATA'!E65</f>
        <v>M</v>
      </c>
      <c r="F65" s="56" t="str">
        <f>'[1]ALL COUNCIL DATA'!F65</f>
        <v>CEO</v>
      </c>
      <c r="G65" s="57" t="str">
        <f>'[1]ALL COUNCIL DATA'!G65</f>
        <v>Chief Executive Officer</v>
      </c>
      <c r="H65" s="70" t="str">
        <f>'[1]ALL COUNCIL DATA'!H65</f>
        <v>Cr David Robertson</v>
      </c>
      <c r="I65" s="71" t="str">
        <f>'[1]ALL COUNCIL DATA'!I65</f>
        <v>Cr Robertson</v>
      </c>
      <c r="J65" s="49" t="str">
        <f>'[1]ALL COUNCIL DATA'!J65</f>
        <v>Mayor</v>
      </c>
      <c r="K65" s="72" t="str">
        <f>'[1]ALL COUNCIL DATA'!K65</f>
        <v>M</v>
      </c>
      <c r="L65" s="72" t="str">
        <f>'[1]ALL COUNCIL DATA'!L65</f>
        <v>2nd</v>
      </c>
      <c r="M65" s="72">
        <f>'[1]ALL COUNCIL DATA'!M65</f>
        <v>2024</v>
      </c>
      <c r="N65" s="112" t="str">
        <f>'[1]ALL COUNCIL DATA'!N65</f>
        <v>Cr Helen Henry</v>
      </c>
      <c r="O65" s="113" t="str">
        <f>'[1]ALL COUNCIL DATA'!O65</f>
        <v>F</v>
      </c>
      <c r="P65" s="62" t="str">
        <f>'[1]ALL COUNCIL DATA'!P65</f>
        <v>Locked Bag 685</v>
      </c>
      <c r="Q65" s="63" t="str">
        <f>'[1]ALL COUNCIL DATA'!Q65</f>
        <v>HAMILTON</v>
      </c>
      <c r="R65" s="58">
        <f>'[1]ALL COUNCIL DATA'!R65</f>
        <v>3300</v>
      </c>
      <c r="S65" s="102">
        <f>'[1]ALL COUNCIL DATA'!S65</f>
        <v>0</v>
      </c>
      <c r="T65" s="55" t="str">
        <f>'[1]ALL COUNCIL DATA'!T65</f>
        <v>111 Brown Street</v>
      </c>
      <c r="U65" s="55" t="str">
        <f>'[1]ALL COUNCIL DATA'!U65</f>
        <v>HAMILTON</v>
      </c>
      <c r="V65" s="69">
        <f>'[1]ALL COUNCIL DATA'!V65</f>
        <v>3300</v>
      </c>
      <c r="W65" s="67" t="str">
        <f>'[1]ALL COUNCIL DATA'!W65</f>
        <v>5573 0444</v>
      </c>
      <c r="X65" s="68" t="str">
        <f>'[1]ALL COUNCIL DATA'!X65</f>
        <v xml:space="preserve"> </v>
      </c>
      <c r="Y65" s="54" t="str">
        <f>'[1]ALL COUNCIL DATA'!Y65</f>
        <v>council@sthgrampians.vic.gov.au</v>
      </c>
      <c r="Z65" s="57" t="str">
        <f>'[1]ALL COUNCIL DATA'!Z65</f>
        <v>www.sthgrampians.vic.gov.au</v>
      </c>
    </row>
    <row r="66" spans="1:26" ht="16" customHeight="1" x14ac:dyDescent="0.25">
      <c r="A66" s="32" t="s">
        <v>88</v>
      </c>
      <c r="B66" s="92" t="str">
        <f>'[1]ALL COUNCIL DATA'!B66</f>
        <v xml:space="preserve"> </v>
      </c>
      <c r="C66" s="55" t="str">
        <f>'[1]ALL COUNCIL DATA'!C66</f>
        <v>Mr Dale Dickson</v>
      </c>
      <c r="D66" s="55" t="str">
        <f>'[1]ALL COUNCIL DATA'!D66</f>
        <v>Mr Dickson</v>
      </c>
      <c r="E66" s="56" t="str">
        <f>'[1]ALL COUNCIL DATA'!E66</f>
        <v>M</v>
      </c>
      <c r="F66" s="56" t="str">
        <f>'[1]ALL COUNCIL DATA'!F66</f>
        <v>CEO</v>
      </c>
      <c r="G66" s="57" t="str">
        <f>'[1]ALL COUNCIL DATA'!G66</f>
        <v>Chief Executive Officer</v>
      </c>
      <c r="H66" s="70" t="str">
        <f>'[1]ALL COUNCIL DATA'!H66</f>
        <v>Cr Joe Gianfriddo</v>
      </c>
      <c r="I66" s="71" t="str">
        <f>'[1]ALL COUNCIL DATA'!I66</f>
        <v>Cr Gianfriddo</v>
      </c>
      <c r="J66" s="49" t="str">
        <f>'[1]ALL COUNCIL DATA'!J66</f>
        <v>Mayor</v>
      </c>
      <c r="K66" s="72" t="str">
        <f>'[1]ALL COUNCIL DATA'!K66</f>
        <v>M</v>
      </c>
      <c r="L66" s="72" t="str">
        <f>'[1]ALL COUNCIL DATA'!L66</f>
        <v>1st</v>
      </c>
      <c r="M66" s="72">
        <f>'[1]ALL COUNCIL DATA'!M66</f>
        <v>2024</v>
      </c>
      <c r="N66" s="71" t="str">
        <f>'[1]ALL COUNCIL DATA'!N66</f>
        <v>Cr Mike Scott</v>
      </c>
      <c r="O66" s="73" t="str">
        <f>'[1]ALL COUNCIL DATA'!O66</f>
        <v>M</v>
      </c>
      <c r="P66" s="62" t="str">
        <f>'[1]ALL COUNCIL DATA'!P66</f>
        <v>PO Box 58</v>
      </c>
      <c r="Q66" s="63" t="str">
        <f>'[1]ALL COUNCIL DATA'!Q66</f>
        <v>MALVERN</v>
      </c>
      <c r="R66" s="58">
        <f>'[1]ALL COUNCIL DATA'!R66</f>
        <v>3144</v>
      </c>
      <c r="S66" s="102">
        <f>'[1]ALL COUNCIL DATA'!S66</f>
        <v>0</v>
      </c>
      <c r="T66" s="55" t="str">
        <f>'[1]ALL COUNCIL DATA'!T66</f>
        <v>311 Glenferrie Road</v>
      </c>
      <c r="U66" s="55" t="str">
        <f>'[1]ALL COUNCIL DATA'!U66</f>
        <v>MALVERN</v>
      </c>
      <c r="V66" s="69">
        <f>'[1]ALL COUNCIL DATA'!V66</f>
        <v>3144</v>
      </c>
      <c r="W66" s="67" t="str">
        <f>'[1]ALL COUNCIL DATA'!W66</f>
        <v>8290 1333</v>
      </c>
      <c r="X66" s="68" t="str">
        <f>'[1]ALL COUNCIL DATA'!X66</f>
        <v xml:space="preserve"> </v>
      </c>
      <c r="Y66" s="54" t="str">
        <f>'[1]ALL COUNCIL DATA'!Y66</f>
        <v>council@stonnington.vic.gov.au</v>
      </c>
      <c r="Z66" s="57" t="str">
        <f>'[1]ALL COUNCIL DATA'!Z66</f>
        <v>www.stonnington.vic.gov.au</v>
      </c>
    </row>
    <row r="67" spans="1:26" ht="16" customHeight="1" x14ac:dyDescent="0.25">
      <c r="A67" s="32" t="s">
        <v>89</v>
      </c>
      <c r="B67" s="133" t="str">
        <f>'[1]ALL COUNCIL DATA'!B67</f>
        <v>6 Dec 23 Council dismissed</v>
      </c>
      <c r="C67" s="96" t="str">
        <f>'[1]ALL COUNCIL DATA'!C67</f>
        <v>Ms Julie Salomon</v>
      </c>
      <c r="D67" s="96" t="str">
        <f>'[1]ALL COUNCIL DATA'!D67</f>
        <v>Ms Salomon</v>
      </c>
      <c r="E67" s="97" t="str">
        <f>'[1]ALL COUNCIL DATA'!E67</f>
        <v>F</v>
      </c>
      <c r="F67" s="97" t="str">
        <f>'[1]ALL COUNCIL DATA'!F67</f>
        <v>CEO</v>
      </c>
      <c r="G67" s="98" t="str">
        <f>'[1]ALL COUNCIL DATA'!G67</f>
        <v>Chief Executive Officer</v>
      </c>
      <c r="H67" s="77" t="str">
        <f>'[1]ALL COUNCIL DATA'!H67</f>
        <v>Mr Peter Stephenson</v>
      </c>
      <c r="I67" s="78" t="str">
        <f>'[1]ALL COUNCIL DATA'!I67</f>
        <v>Mr Stephenson</v>
      </c>
      <c r="J67" s="79" t="str">
        <f>'[1]ALL COUNCIL DATA'!J67</f>
        <v>Administrator</v>
      </c>
      <c r="K67" s="75"/>
      <c r="L67" s="75"/>
      <c r="M67" s="75"/>
      <c r="N67" s="74"/>
      <c r="O67" s="76"/>
      <c r="P67" s="62" t="str">
        <f>'[1]ALL COUNCIL DATA'!P67</f>
        <v>PO Box 177</v>
      </c>
      <c r="Q67" s="63" t="str">
        <f>'[1]ALL COUNCIL DATA'!Q67</f>
        <v>EUROA</v>
      </c>
      <c r="R67" s="58">
        <f>'[1]ALL COUNCIL DATA'!R67</f>
        <v>3666</v>
      </c>
      <c r="S67" s="102">
        <f>'[1]ALL COUNCIL DATA'!S67</f>
        <v>0</v>
      </c>
      <c r="T67" s="55" t="str">
        <f>'[1]ALL COUNCIL DATA'!T67</f>
        <v>109A Binney Street</v>
      </c>
      <c r="U67" s="55" t="str">
        <f>'[1]ALL COUNCIL DATA'!U67</f>
        <v>EUROA</v>
      </c>
      <c r="V67" s="69">
        <f>'[1]ALL COUNCIL DATA'!V67</f>
        <v>3666</v>
      </c>
      <c r="W67" s="67" t="str">
        <f>'[1]ALL COUNCIL DATA'!W67</f>
        <v>5795 0000</v>
      </c>
      <c r="X67" s="68" t="str">
        <f>'[1]ALL COUNCIL DATA'!X67</f>
        <v>5795 3550</v>
      </c>
      <c r="Y67" s="54" t="str">
        <f>'[1]ALL COUNCIL DATA'!Y67</f>
        <v>info@strathbogie.vic.gov.au</v>
      </c>
      <c r="Z67" s="57" t="str">
        <f>'[1]ALL COUNCIL DATA'!Z67</f>
        <v>www.strathbogie.vic.gov.au</v>
      </c>
    </row>
    <row r="68" spans="1:26" ht="16" customHeight="1" x14ac:dyDescent="0.25">
      <c r="A68" s="32" t="s">
        <v>90</v>
      </c>
      <c r="B68" s="92" t="str">
        <f>'[1]ALL COUNCIL DATA'!B68</f>
        <v xml:space="preserve"> </v>
      </c>
      <c r="C68" s="96" t="str">
        <f>'[1]ALL COUNCIL DATA'!C68</f>
        <v>Ms Robyn Seymour</v>
      </c>
      <c r="D68" s="96" t="str">
        <f>'[1]ALL COUNCIL DATA'!D68</f>
        <v>Ms Seymour</v>
      </c>
      <c r="E68" s="97" t="str">
        <f>'[1]ALL COUNCIL DATA'!E68</f>
        <v>F</v>
      </c>
      <c r="F68" s="97" t="str">
        <f>'[1]ALL COUNCIL DATA'!F68</f>
        <v>CEO</v>
      </c>
      <c r="G68" s="98" t="str">
        <f>'[1]ALL COUNCIL DATA'!G68</f>
        <v>Chief Executive Officer</v>
      </c>
      <c r="H68" s="114" t="str">
        <f>'[1]ALL COUNCIL DATA'!H68</f>
        <v>Cr Liz Pattison</v>
      </c>
      <c r="I68" s="112" t="str">
        <f>'[1]ALL COUNCIL DATA'!I68</f>
        <v>Cr Pattison</v>
      </c>
      <c r="J68" s="117" t="str">
        <f>'[1]ALL COUNCIL DATA'!J68</f>
        <v>Mayor</v>
      </c>
      <c r="K68" s="118" t="str">
        <f>'[1]ALL COUNCIL DATA'!K68</f>
        <v>F</v>
      </c>
      <c r="L68" s="118" t="str">
        <f>'[1]ALL COUNCIL DATA'!L68</f>
        <v>2nd</v>
      </c>
      <c r="M68" s="118">
        <f>'[1]ALL COUNCIL DATA'!M68</f>
        <v>2024</v>
      </c>
      <c r="N68" s="71" t="str">
        <f>'[1]ALL COUNCIL DATA'!N68</f>
        <v>Cr Mike Bodsworth</v>
      </c>
      <c r="O68" s="73" t="str">
        <f>'[1]ALL COUNCIL DATA'!O68</f>
        <v>M</v>
      </c>
      <c r="P68" s="62" t="str">
        <f>'[1]ALL COUNCIL DATA'!P68</f>
        <v>PO Box 350</v>
      </c>
      <c r="Q68" s="63" t="str">
        <f>'[1]ALL COUNCIL DATA'!Q68</f>
        <v>TORQUAY</v>
      </c>
      <c r="R68" s="58">
        <f>'[1]ALL COUNCIL DATA'!R68</f>
        <v>3228</v>
      </c>
      <c r="S68" s="102">
        <f>'[1]ALL COUNCIL DATA'!S68</f>
        <v>0</v>
      </c>
      <c r="T68" s="55" t="str">
        <f>'[1]ALL COUNCIL DATA'!T68</f>
        <v>1 Merrijig Drive</v>
      </c>
      <c r="U68" s="55" t="str">
        <f>'[1]ALL COUNCIL DATA'!U68</f>
        <v>TORQUAY</v>
      </c>
      <c r="V68" s="69">
        <f>'[1]ALL COUNCIL DATA'!V68</f>
        <v>3228</v>
      </c>
      <c r="W68" s="67" t="str">
        <f>'[1]ALL COUNCIL DATA'!W68</f>
        <v>5261 0600</v>
      </c>
      <c r="X68" s="68" t="str">
        <f>'[1]ALL COUNCIL DATA'!X68</f>
        <v>5261 0525</v>
      </c>
      <c r="Y68" s="54" t="str">
        <f>'[1]ALL COUNCIL DATA'!Y68</f>
        <v>info@surfcoast.vic.gov.au</v>
      </c>
      <c r="Z68" s="57" t="str">
        <f>'[1]ALL COUNCIL DATA'!Z68</f>
        <v>www.surfcoast.vic.gov.au</v>
      </c>
    </row>
    <row r="69" spans="1:26" ht="16" customHeight="1" x14ac:dyDescent="0.25">
      <c r="A69" s="32" t="s">
        <v>91</v>
      </c>
      <c r="B69" s="92" t="str">
        <f>'[1]ALL COUNCIL DATA'!B69</f>
        <v xml:space="preserve"> </v>
      </c>
      <c r="C69" s="55" t="str">
        <f>'[1]ALL COUNCIL DATA'!C69</f>
        <v>Mr Scott Barber</v>
      </c>
      <c r="D69" s="55" t="str">
        <f>'[1]ALL COUNCIL DATA'!D69</f>
        <v>Mr Barber</v>
      </c>
      <c r="E69" s="56" t="str">
        <f>'[1]ALL COUNCIL DATA'!E69</f>
        <v>M</v>
      </c>
      <c r="F69" s="56" t="str">
        <f>'[1]ALL COUNCIL DATA'!F69</f>
        <v>CEO</v>
      </c>
      <c r="G69" s="57" t="str">
        <f>'[1]ALL COUNCIL DATA'!G69</f>
        <v>Chief Executive Officer</v>
      </c>
      <c r="H69" s="70" t="str">
        <f>'[1]ALL COUNCIL DATA'!H69</f>
        <v>Cr Stuart King</v>
      </c>
      <c r="I69" s="71" t="str">
        <f>'[1]ALL COUNCIL DATA'!I69</f>
        <v>Cr King</v>
      </c>
      <c r="J69" s="49" t="str">
        <f>'[1]ALL COUNCIL DATA'!J69</f>
        <v>Mayor</v>
      </c>
      <c r="K69" s="72" t="str">
        <f>'[1]ALL COUNCIL DATA'!K69</f>
        <v>M</v>
      </c>
      <c r="L69" s="72" t="str">
        <f>'[1]ALL COUNCIL DATA'!L69</f>
        <v>1st</v>
      </c>
      <c r="M69" s="72">
        <f>'[1]ALL COUNCIL DATA'!M69</f>
        <v>2024</v>
      </c>
      <c r="N69" s="94" t="str">
        <f>'[1]ALL COUNCIL DATA'!N69</f>
        <v xml:space="preserve"> </v>
      </c>
      <c r="O69" s="95" t="str">
        <f>'[1]ALL COUNCIL DATA'!O69</f>
        <v xml:space="preserve"> </v>
      </c>
      <c r="P69" s="62" t="str">
        <f>'[1]ALL COUNCIL DATA'!P69</f>
        <v>PO Box 488</v>
      </c>
      <c r="Q69" s="63" t="str">
        <f>'[1]ALL COUNCIL DATA'!Q69</f>
        <v>SWAN HILL</v>
      </c>
      <c r="R69" s="58">
        <f>'[1]ALL COUNCIL DATA'!R69</f>
        <v>3585</v>
      </c>
      <c r="S69" s="102">
        <f>'[1]ALL COUNCIL DATA'!S69</f>
        <v>0</v>
      </c>
      <c r="T69" s="55" t="str">
        <f>'[1]ALL COUNCIL DATA'!T69</f>
        <v>45 Splatt Street</v>
      </c>
      <c r="U69" s="55" t="str">
        <f>'[1]ALL COUNCIL DATA'!U69</f>
        <v>SWAN HILL</v>
      </c>
      <c r="V69" s="69">
        <f>'[1]ALL COUNCIL DATA'!V69</f>
        <v>3585</v>
      </c>
      <c r="W69" s="67" t="str">
        <f>'[1]ALL COUNCIL DATA'!W69</f>
        <v>5036 2333</v>
      </c>
      <c r="X69" s="68" t="str">
        <f>'[1]ALL COUNCIL DATA'!X69</f>
        <v>5036 2340</v>
      </c>
      <c r="Y69" s="54" t="str">
        <f>'[1]ALL COUNCIL DATA'!Y69</f>
        <v>council@swanhill.vic.gov.au</v>
      </c>
      <c r="Z69" s="57" t="str">
        <f>'[1]ALL COUNCIL DATA'!Z69</f>
        <v>www.swanhill.vic.gov.au</v>
      </c>
    </row>
    <row r="70" spans="1:26" ht="16" customHeight="1" x14ac:dyDescent="0.25">
      <c r="A70" s="32" t="s">
        <v>92</v>
      </c>
      <c r="B70" s="92" t="str">
        <f>'[1]ALL COUNCIL DATA'!B70</f>
        <v xml:space="preserve"> </v>
      </c>
      <c r="C70" s="96" t="str">
        <f>'[1]ALL COUNCIL DATA'!C70</f>
        <v>Ms Juliana Phelps</v>
      </c>
      <c r="D70" s="96" t="str">
        <f>'[1]ALL COUNCIL DATA'!D70</f>
        <v>Ms Phelps</v>
      </c>
      <c r="E70" s="97" t="str">
        <f>'[1]ALL COUNCIL DATA'!E70</f>
        <v>F</v>
      </c>
      <c r="F70" s="97" t="str">
        <f>'[1]ALL COUNCIL DATA'!F70</f>
        <v>CEO</v>
      </c>
      <c r="G70" s="98" t="str">
        <f>'[1]ALL COUNCIL DATA'!G70</f>
        <v>Chief Executive Officer</v>
      </c>
      <c r="H70" s="70" t="str">
        <f>'[1]ALL COUNCIL DATA'!H70</f>
        <v>Cr Andrew Whitehead</v>
      </c>
      <c r="I70" s="71" t="str">
        <f>'[1]ALL COUNCIL DATA'!I70</f>
        <v>Cr Whitehead</v>
      </c>
      <c r="J70" s="49" t="str">
        <f>'[1]ALL COUNCIL DATA'!J70</f>
        <v>Mayor</v>
      </c>
      <c r="K70" s="72" t="str">
        <f>'[1]ALL COUNCIL DATA'!K70</f>
        <v>M</v>
      </c>
      <c r="L70" s="72" t="str">
        <f>'[1]ALL COUNCIL DATA'!L70</f>
        <v>3rd</v>
      </c>
      <c r="M70" s="72">
        <f>'[1]ALL COUNCIL DATA'!M70</f>
        <v>2024</v>
      </c>
      <c r="N70" s="112" t="str">
        <f>'[1]ALL COUNCIL DATA'!N70</f>
        <v>Cr Denise Anderson</v>
      </c>
      <c r="O70" s="113" t="str">
        <f>'[1]ALL COUNCIL DATA'!O70</f>
        <v>F</v>
      </c>
      <c r="P70" s="62" t="str">
        <f>'[1]ALL COUNCIL DATA'!P70</f>
        <v>PO Box 55</v>
      </c>
      <c r="Q70" s="63" t="str">
        <f>'[1]ALL COUNCIL DATA'!Q70</f>
        <v>TALLANGATTA</v>
      </c>
      <c r="R70" s="58">
        <f>'[1]ALL COUNCIL DATA'!R70</f>
        <v>3700</v>
      </c>
      <c r="S70" s="102">
        <f>'[1]ALL COUNCIL DATA'!S70</f>
        <v>0</v>
      </c>
      <c r="T70" s="55" t="str">
        <f>'[1]ALL COUNCIL DATA'!T70</f>
        <v>32 Towong Street</v>
      </c>
      <c r="U70" s="55" t="str">
        <f>'[1]ALL COUNCIL DATA'!U70</f>
        <v>TALLANGATTA</v>
      </c>
      <c r="V70" s="69">
        <f>'[1]ALL COUNCIL DATA'!V70</f>
        <v>3700</v>
      </c>
      <c r="W70" s="67" t="str">
        <f>'[1]ALL COUNCIL DATA'!W70</f>
        <v>02 6071 5100</v>
      </c>
      <c r="X70" s="68" t="str">
        <f>'[1]ALL COUNCIL DATA'!X70</f>
        <v xml:space="preserve"> </v>
      </c>
      <c r="Y70" s="54" t="str">
        <f>'[1]ALL COUNCIL DATA'!Y70</f>
        <v>info@towong.vic.gov.au</v>
      </c>
      <c r="Z70" s="57" t="str">
        <f>'[1]ALL COUNCIL DATA'!Z70</f>
        <v>www.towong.vic.gov.au</v>
      </c>
    </row>
    <row r="71" spans="1:26" ht="16" customHeight="1" x14ac:dyDescent="0.25">
      <c r="A71" s="32" t="s">
        <v>93</v>
      </c>
      <c r="B71" s="92" t="str">
        <f>'[1]ALL COUNCIL DATA'!B71</f>
        <v xml:space="preserve"> </v>
      </c>
      <c r="C71" s="55" t="str">
        <f>'[1]ALL COUNCIL DATA'!C71</f>
        <v>Mr Brendan McGrath</v>
      </c>
      <c r="D71" s="55" t="str">
        <f>'[1]ALL COUNCIL DATA'!D71</f>
        <v>Mr McGrath</v>
      </c>
      <c r="E71" s="56" t="str">
        <f>'[1]ALL COUNCIL DATA'!E71</f>
        <v>M</v>
      </c>
      <c r="F71" s="56" t="str">
        <f>'[1]ALL COUNCIL DATA'!F71</f>
        <v>CEO</v>
      </c>
      <c r="G71" s="57" t="str">
        <f>'[1]ALL COUNCIL DATA'!G71</f>
        <v>Chief Executive Officer</v>
      </c>
      <c r="H71" s="70" t="str">
        <f>'[1]ALL COUNCIL DATA'!H71</f>
        <v>Cr Dean Rees</v>
      </c>
      <c r="I71" s="71" t="str">
        <f>'[1]ALL COUNCIL DATA'!I71</f>
        <v>Cr Rees</v>
      </c>
      <c r="J71" s="49" t="str">
        <f>'[1]ALL COUNCIL DATA'!J71</f>
        <v>Mayor</v>
      </c>
      <c r="K71" s="72" t="str">
        <f>'[1]ALL COUNCIL DATA'!K71</f>
        <v>M</v>
      </c>
      <c r="L71" s="56" t="str">
        <f>'[1]ALL COUNCIL DATA'!L71</f>
        <v>6th</v>
      </c>
      <c r="M71" s="72">
        <f>'[1]ALL COUNCIL DATA'!M71</f>
        <v>2024</v>
      </c>
      <c r="N71" s="71" t="str">
        <f>'[1]ALL COUNCIL DATA'!N71</f>
        <v>Cr Harvey Benton</v>
      </c>
      <c r="O71" s="73" t="str">
        <f>'[1]ALL COUNCIL DATA'!O71</f>
        <v>M</v>
      </c>
      <c r="P71" s="62" t="str">
        <f>'[1]ALL COUNCIL DATA'!P71</f>
        <v>PO Box 238</v>
      </c>
      <c r="Q71" s="63" t="str">
        <f>'[1]ALL COUNCIL DATA'!Q71</f>
        <v>WANGARATTA</v>
      </c>
      <c r="R71" s="58">
        <f>'[1]ALL COUNCIL DATA'!R71</f>
        <v>3676</v>
      </c>
      <c r="S71" s="102">
        <f>'[1]ALL COUNCIL DATA'!S71</f>
        <v>0</v>
      </c>
      <c r="T71" s="55" t="str">
        <f>'[1]ALL COUNCIL DATA'!T71</f>
        <v>Cnr Ford &amp; Ovens Streets</v>
      </c>
      <c r="U71" s="55" t="str">
        <f>'[1]ALL COUNCIL DATA'!U71</f>
        <v>WANGARATTA</v>
      </c>
      <c r="V71" s="69">
        <f>'[1]ALL COUNCIL DATA'!V71</f>
        <v>3677</v>
      </c>
      <c r="W71" s="67" t="str">
        <f>'[1]ALL COUNCIL DATA'!W71</f>
        <v>5722 0888</v>
      </c>
      <c r="X71" s="68" t="str">
        <f>'[1]ALL COUNCIL DATA'!X71</f>
        <v>5721 9526</v>
      </c>
      <c r="Y71" s="54" t="str">
        <f>'[1]ALL COUNCIL DATA'!Y71</f>
        <v>council@wangaratta.vic.gov.au</v>
      </c>
      <c r="Z71" s="57" t="str">
        <f>'[1]ALL COUNCIL DATA'!Z71</f>
        <v>www.wangaratta.vic.gov.au</v>
      </c>
    </row>
    <row r="72" spans="1:26" ht="16" customHeight="1" x14ac:dyDescent="0.25">
      <c r="A72" s="32" t="s">
        <v>94</v>
      </c>
      <c r="B72" s="92" t="str">
        <f>'[1]ALL COUNCIL DATA'!B72</f>
        <v xml:space="preserve"> </v>
      </c>
      <c r="C72" s="55" t="str">
        <f>'[1]ALL COUNCIL DATA'!C72</f>
        <v>Mr Andrew Mason</v>
      </c>
      <c r="D72" s="55" t="str">
        <f>'[1]ALL COUNCIL DATA'!D72</f>
        <v>Mr Mason</v>
      </c>
      <c r="E72" s="56" t="str">
        <f>'[1]ALL COUNCIL DATA'!E72</f>
        <v>M</v>
      </c>
      <c r="F72" s="56" t="str">
        <f>'[1]ALL COUNCIL DATA'!F72</f>
        <v>CEO</v>
      </c>
      <c r="G72" s="57" t="str">
        <f>'[1]ALL COUNCIL DATA'!G72</f>
        <v>Chief Executive Officer</v>
      </c>
      <c r="H72" s="70" t="str">
        <f>'[1]ALL COUNCIL DATA'!H72</f>
        <v>Cr Ben Blain</v>
      </c>
      <c r="I72" s="71" t="str">
        <f>'[1]ALL COUNCIL DATA'!I72</f>
        <v>Cr Blain</v>
      </c>
      <c r="J72" s="49" t="str">
        <f>'[1]ALL COUNCIL DATA'!J72</f>
        <v>Mayor</v>
      </c>
      <c r="K72" s="72" t="str">
        <f>'[1]ALL COUNCIL DATA'!K72</f>
        <v>M</v>
      </c>
      <c r="L72" s="72" t="str">
        <f>'[1]ALL COUNCIL DATA'!L72</f>
        <v>1st</v>
      </c>
      <c r="M72" s="72">
        <f>'[1]ALL COUNCIL DATA'!M72</f>
        <v>2024</v>
      </c>
      <c r="N72" s="112" t="str">
        <f>'[1]ALL COUNCIL DATA'!N72</f>
        <v>Cr Vicki Jellie</v>
      </c>
      <c r="O72" s="113" t="str">
        <f>'[1]ALL COUNCIL DATA'!O72</f>
        <v>F</v>
      </c>
      <c r="P72" s="62" t="str">
        <f>'[1]ALL COUNCIL DATA'!P72</f>
        <v>PO Box 198</v>
      </c>
      <c r="Q72" s="63" t="str">
        <f>'[1]ALL COUNCIL DATA'!Q72</f>
        <v>WARRNAMBOOL</v>
      </c>
      <c r="R72" s="58">
        <f>'[1]ALL COUNCIL DATA'!R72</f>
        <v>3280</v>
      </c>
      <c r="S72" s="102">
        <f>'[1]ALL COUNCIL DATA'!S72</f>
        <v>0</v>
      </c>
      <c r="T72" s="55" t="str">
        <f>'[1]ALL COUNCIL DATA'!T72</f>
        <v>25 Liebig Street</v>
      </c>
      <c r="U72" s="55" t="str">
        <f>'[1]ALL COUNCIL DATA'!U72</f>
        <v>WARRNAMBOOL</v>
      </c>
      <c r="V72" s="69">
        <f>'[1]ALL COUNCIL DATA'!V72</f>
        <v>3280</v>
      </c>
      <c r="W72" s="67" t="str">
        <f>'[1]ALL COUNCIL DATA'!W72</f>
        <v>5559 4800</v>
      </c>
      <c r="X72" s="68" t="str">
        <f>'[1]ALL COUNCIL DATA'!X72</f>
        <v>5559 4900</v>
      </c>
      <c r="Y72" s="54" t="str">
        <f>'[1]ALL COUNCIL DATA'!Y72</f>
        <v>wbool_city@warrnambool.vic.gov.au</v>
      </c>
      <c r="Z72" s="57" t="str">
        <f>'[1]ALL COUNCIL DATA'!Z72</f>
        <v>www.warrnambool.vic.gov.au</v>
      </c>
    </row>
    <row r="73" spans="1:26" ht="16" customHeight="1" x14ac:dyDescent="0.25">
      <c r="A73" s="32" t="s">
        <v>95</v>
      </c>
      <c r="B73" s="92" t="str">
        <f>'[1]ALL COUNCIL DATA'!B73</f>
        <v xml:space="preserve"> </v>
      </c>
      <c r="C73" s="55" t="str">
        <f>'[1]ALL COUNCIL DATA'!C73</f>
        <v>Mr David Morcom</v>
      </c>
      <c r="D73" s="55" t="str">
        <f>'[1]ALL COUNCIL DATA'!D73</f>
        <v>Mr Morcom</v>
      </c>
      <c r="E73" s="56" t="str">
        <f>'[1]ALL COUNCIL DATA'!E73</f>
        <v>M</v>
      </c>
      <c r="F73" s="56" t="str">
        <f>'[1]ALL COUNCIL DATA'!F73</f>
        <v>CEO</v>
      </c>
      <c r="G73" s="57" t="str">
        <f>'[1]ALL COUNCIL DATA'!G73</f>
        <v>Chief Executive Officer</v>
      </c>
      <c r="H73" s="70" t="str">
        <f>'[1]ALL COUNCIL DATA'!H73</f>
        <v>Cr Ian Bye</v>
      </c>
      <c r="I73" s="71" t="str">
        <f>'[1]ALL COUNCIL DATA'!I73</f>
        <v>Cr Bye</v>
      </c>
      <c r="J73" s="49" t="str">
        <f>'[1]ALL COUNCIL DATA'!J73</f>
        <v>Mayor</v>
      </c>
      <c r="K73" s="72" t="str">
        <f>'[1]ALL COUNCIL DATA'!K73</f>
        <v>M</v>
      </c>
      <c r="L73" s="72" t="str">
        <f>'[1]ALL COUNCIL DATA'!L73</f>
        <v>3rd</v>
      </c>
      <c r="M73" s="72">
        <f>'[1]ALL COUNCIL DATA'!M73</f>
        <v>2024</v>
      </c>
      <c r="N73" s="112" t="str">
        <f>'[1]ALL COUNCIL DATA'!N73</f>
        <v>Cr Gayle Maher</v>
      </c>
      <c r="O73" s="113" t="str">
        <f>'[1]ALL COUNCIL DATA'!O73</f>
        <v>F</v>
      </c>
      <c r="P73" s="62" t="str">
        <f>'[1]ALL COUNCIL DATA'!P73</f>
        <v>PO Box 506</v>
      </c>
      <c r="Q73" s="63" t="str">
        <f>'[1]ALL COUNCIL DATA'!Q73</f>
        <v>SALE</v>
      </c>
      <c r="R73" s="58">
        <f>'[1]ALL COUNCIL DATA'!R73</f>
        <v>3850</v>
      </c>
      <c r="S73" s="102">
        <f>'[1]ALL COUNCIL DATA'!S73</f>
        <v>0</v>
      </c>
      <c r="T73" s="55" t="str">
        <f>'[1]ALL COUNCIL DATA'!T73</f>
        <v>18 Desailly Street</v>
      </c>
      <c r="U73" s="55" t="str">
        <f>'[1]ALL COUNCIL DATA'!U73</f>
        <v>SALE</v>
      </c>
      <c r="V73" s="69">
        <f>'[1]ALL COUNCIL DATA'!V73</f>
        <v>3850</v>
      </c>
      <c r="W73" s="67" t="str">
        <f>'[1]ALL COUNCIL DATA'!W73</f>
        <v>1300 366 244</v>
      </c>
      <c r="X73" s="68" t="str">
        <f>'[1]ALL COUNCIL DATA'!X73</f>
        <v>5142 3501</v>
      </c>
      <c r="Y73" s="54" t="str">
        <f>'[1]ALL COUNCIL DATA'!Y73</f>
        <v>enquiries@wellington.vic.gov.au</v>
      </c>
      <c r="Z73" s="57" t="str">
        <f>'[1]ALL COUNCIL DATA'!Z73</f>
        <v>www.wellington.vic.gov.au</v>
      </c>
    </row>
    <row r="74" spans="1:26" ht="16" customHeight="1" x14ac:dyDescent="0.25">
      <c r="A74" s="32" t="s">
        <v>96</v>
      </c>
      <c r="B74" s="92" t="str">
        <f>'[1]ALL COUNCIL DATA'!B74</f>
        <v xml:space="preserve"> </v>
      </c>
      <c r="C74" s="55" t="str">
        <f>'[1]ALL COUNCIL DATA'!C74</f>
        <v>Mr David Bezuidenhout</v>
      </c>
      <c r="D74" s="55" t="str">
        <f>'[1]ALL COUNCIL DATA'!D74</f>
        <v>Mr Bezuidenhout</v>
      </c>
      <c r="E74" s="56" t="str">
        <f>'[1]ALL COUNCIL DATA'!E74</f>
        <v>M</v>
      </c>
      <c r="F74" s="56" t="str">
        <f>'[1]ALL COUNCIL DATA'!F74</f>
        <v>CEO</v>
      </c>
      <c r="G74" s="57" t="str">
        <f>'[1]ALL COUNCIL DATA'!G74</f>
        <v>Chief Executive Officer</v>
      </c>
      <c r="H74" s="70" t="str">
        <f>'[1]ALL COUNCIL DATA'!H74</f>
        <v>Cr Tim Meyer</v>
      </c>
      <c r="I74" s="71" t="str">
        <f>'[1]ALL COUNCIL DATA'!I74</f>
        <v>Cr Meyer</v>
      </c>
      <c r="J74" s="49" t="str">
        <f>'[1]ALL COUNCIL DATA'!J74</f>
        <v>Mayor</v>
      </c>
      <c r="K74" s="72" t="str">
        <f>'[1]ALL COUNCIL DATA'!K74</f>
        <v>M</v>
      </c>
      <c r="L74" s="72" t="str">
        <f>'[1]ALL COUNCIL DATA'!L74</f>
        <v>1st</v>
      </c>
      <c r="M74" s="72">
        <f>'[1]ALL COUNCIL DATA'!M74</f>
        <v>2024</v>
      </c>
      <c r="N74" s="71" t="str">
        <f>'[1]ALL COUNCIL DATA'!N74</f>
        <v>Cr Tom Houlihan</v>
      </c>
      <c r="O74" s="73" t="str">
        <f>'[1]ALL COUNCIL DATA'!O74</f>
        <v>M</v>
      </c>
      <c r="P74" s="62" t="str">
        <f>'[1]ALL COUNCIL DATA'!P74</f>
        <v>PO Box 201</v>
      </c>
      <c r="Q74" s="63" t="str">
        <f>'[1]ALL COUNCIL DATA'!Q74</f>
        <v>EDENHOPE</v>
      </c>
      <c r="R74" s="58">
        <f>'[1]ALL COUNCIL DATA'!R74</f>
        <v>3318</v>
      </c>
      <c r="S74" s="102">
        <f>'[1]ALL COUNCIL DATA'!S74</f>
        <v>0</v>
      </c>
      <c r="T74" s="55" t="str">
        <f>'[1]ALL COUNCIL DATA'!T74</f>
        <v>49 Elizabeth Street</v>
      </c>
      <c r="U74" s="55" t="str">
        <f>'[1]ALL COUNCIL DATA'!U74</f>
        <v>EDENHOPE</v>
      </c>
      <c r="V74" s="69">
        <f>'[1]ALL COUNCIL DATA'!V74</f>
        <v>3318</v>
      </c>
      <c r="W74" s="67" t="str">
        <f>'[1]ALL COUNCIL DATA'!W74</f>
        <v>13 99 72 / 5585 9900</v>
      </c>
      <c r="X74" s="68" t="str">
        <f>'[1]ALL COUNCIL DATA'!X74</f>
        <v>5585 9950</v>
      </c>
      <c r="Y74" s="54" t="str">
        <f>'[1]ALL COUNCIL DATA'!Y74</f>
        <v>council@westwimmera.vic.gov.au</v>
      </c>
      <c r="Z74" s="57" t="str">
        <f>'[1]ALL COUNCIL DATA'!Z74</f>
        <v>www.westwimmera.vic.gov.au</v>
      </c>
    </row>
    <row r="75" spans="1:26" ht="16" customHeight="1" x14ac:dyDescent="0.25">
      <c r="A75" s="32" t="s">
        <v>97</v>
      </c>
      <c r="B75" s="92" t="str">
        <f>'[1]ALL COUNCIL DATA'!B75</f>
        <v xml:space="preserve"> </v>
      </c>
      <c r="C75" s="55" t="str">
        <f>'[1]ALL COUNCIL DATA'!C75</f>
        <v>Mr Simon McMillan</v>
      </c>
      <c r="D75" s="55" t="str">
        <f>'[1]ALL COUNCIL DATA'!D75</f>
        <v>Mr McMillan</v>
      </c>
      <c r="E75" s="56" t="str">
        <f>'[1]ALL COUNCIL DATA'!E75</f>
        <v>M</v>
      </c>
      <c r="F75" s="56" t="str">
        <f>'[1]ALL COUNCIL DATA'!F75</f>
        <v>CEO</v>
      </c>
      <c r="G75" s="57" t="str">
        <f>'[1]ALL COUNCIL DATA'!G75</f>
        <v>Chief Executive Officer</v>
      </c>
      <c r="H75" s="114" t="str">
        <f>'[1]ALL COUNCIL DATA'!H75</f>
        <v>Cr Denise Massoud</v>
      </c>
      <c r="I75" s="112" t="str">
        <f>'[1]ALL COUNCIL DATA'!I75</f>
        <v>Cr Massoud</v>
      </c>
      <c r="J75" s="117" t="str">
        <f>'[1]ALL COUNCIL DATA'!J75</f>
        <v>Mayor</v>
      </c>
      <c r="K75" s="118" t="str">
        <f>'[1]ALL COUNCIL DATA'!K75</f>
        <v>F</v>
      </c>
      <c r="L75" s="118" t="str">
        <f>'[1]ALL COUNCIL DATA'!L75</f>
        <v>2nd</v>
      </c>
      <c r="M75" s="118">
        <f>'[1]ALL COUNCIL DATA'!M75</f>
        <v>2024</v>
      </c>
      <c r="N75" s="71" t="str">
        <f>'[1]ALL COUNCIL DATA'!N75</f>
        <v>Cr Andrew Davenport</v>
      </c>
      <c r="O75" s="73" t="str">
        <f>'[1]ALL COUNCIL DATA'!O75</f>
        <v>M</v>
      </c>
      <c r="P75" s="62" t="str">
        <f>'[1]ALL COUNCIL DATA'!P75</f>
        <v>Locked Bag 2</v>
      </c>
      <c r="Q75" s="63" t="str">
        <f>'[1]ALL COUNCIL DATA'!Q75</f>
        <v>NUNAWADING</v>
      </c>
      <c r="R75" s="58">
        <f>'[1]ALL COUNCIL DATA'!R75</f>
        <v>3131</v>
      </c>
      <c r="S75" s="102">
        <f>'[1]ALL COUNCIL DATA'!S75</f>
        <v>0</v>
      </c>
      <c r="T75" s="55" t="str">
        <f>'[1]ALL COUNCIL DATA'!T75</f>
        <v>379-399 Whitehorse Road</v>
      </c>
      <c r="U75" s="55" t="str">
        <f>'[1]ALL COUNCIL DATA'!U75</f>
        <v>NUNAWADING</v>
      </c>
      <c r="V75" s="69">
        <f>'[1]ALL COUNCIL DATA'!V75</f>
        <v>3131</v>
      </c>
      <c r="W75" s="67" t="str">
        <f>'[1]ALL COUNCIL DATA'!W75</f>
        <v>9262 6333</v>
      </c>
      <c r="X75" s="68" t="str">
        <f>'[1]ALL COUNCIL DATA'!X75</f>
        <v>9262 6490</v>
      </c>
      <c r="Y75" s="54" t="str">
        <f>'[1]ALL COUNCIL DATA'!Y75</f>
        <v>customer.service@whitehorse.vic.gov.au</v>
      </c>
      <c r="Z75" s="57" t="str">
        <f>'[1]ALL COUNCIL DATA'!Z75</f>
        <v>www.whitehorse.vic.gov.au</v>
      </c>
    </row>
    <row r="76" spans="1:26" ht="16" customHeight="1" x14ac:dyDescent="0.25">
      <c r="A76" s="32" t="s">
        <v>98</v>
      </c>
      <c r="B76" s="92" t="str">
        <f>'[1]ALL COUNCIL DATA'!B76</f>
        <v xml:space="preserve"> </v>
      </c>
      <c r="C76" s="55" t="str">
        <f>'[1]ALL COUNCIL DATA'!C76</f>
        <v>Mr Craig Lloyd</v>
      </c>
      <c r="D76" s="55" t="str">
        <f>'[1]ALL COUNCIL DATA'!D76</f>
        <v>Mr Lloyd</v>
      </c>
      <c r="E76" s="56" t="str">
        <f>'[1]ALL COUNCIL DATA'!E76</f>
        <v>M</v>
      </c>
      <c r="F76" s="56" t="str">
        <f>'[1]ALL COUNCIL DATA'!F76</f>
        <v>CEO</v>
      </c>
      <c r="G76" s="57" t="str">
        <f>'[1]ALL COUNCIL DATA'!G76</f>
        <v>Chief Executive Officer</v>
      </c>
      <c r="H76" s="77" t="str">
        <f>'[1]ALL COUNCIL DATA'!H76</f>
        <v>Ms Lydia Wilson</v>
      </c>
      <c r="I76" s="78" t="str">
        <f>'[1]ALL COUNCIL DATA'!I76</f>
        <v>Ms Wilson</v>
      </c>
      <c r="J76" s="79" t="str">
        <f>'[1]ALL COUNCIL DATA'!J76</f>
        <v>Administrator (Chair)</v>
      </c>
      <c r="K76" s="75"/>
      <c r="L76" s="75"/>
      <c r="M76" s="75"/>
      <c r="N76" s="74"/>
      <c r="O76" s="76"/>
      <c r="P76" s="62" t="str">
        <f>'[1]ALL COUNCIL DATA'!P76</f>
        <v>Locked Bag 1</v>
      </c>
      <c r="Q76" s="63" t="str">
        <f>'[1]ALL COUNCIL DATA'!Q76</f>
        <v>BUNDOORA MDC</v>
      </c>
      <c r="R76" s="58">
        <f>'[1]ALL COUNCIL DATA'!R76</f>
        <v>3083</v>
      </c>
      <c r="S76" s="102">
        <f>'[1]ALL COUNCIL DATA'!S76</f>
        <v>0</v>
      </c>
      <c r="T76" s="55" t="str">
        <f>'[1]ALL COUNCIL DATA'!T76</f>
        <v>25 Ferres Boulevard</v>
      </c>
      <c r="U76" s="55" t="str">
        <f>'[1]ALL COUNCIL DATA'!U76</f>
        <v>SOUTH MORANG</v>
      </c>
      <c r="V76" s="69">
        <f>'[1]ALL COUNCIL DATA'!V76</f>
        <v>3752</v>
      </c>
      <c r="W76" s="67" t="str">
        <f>'[1]ALL COUNCIL DATA'!W76</f>
        <v>9217 2170</v>
      </c>
      <c r="X76" s="68" t="str">
        <f>'[1]ALL COUNCIL DATA'!X76</f>
        <v>9409 9800</v>
      </c>
      <c r="Y76" s="54" t="str">
        <f>'[1]ALL COUNCIL DATA'!Y76</f>
        <v>info@whittlesea.vic.gov.au</v>
      </c>
      <c r="Z76" s="57" t="str">
        <f>'[1]ALL COUNCIL DATA'!Z76</f>
        <v>www.whittlesea.vic.gov.au</v>
      </c>
    </row>
    <row r="77" spans="1:26" ht="16" customHeight="1" x14ac:dyDescent="0.25">
      <c r="A77" s="32" t="s">
        <v>99</v>
      </c>
      <c r="B77" s="92" t="str">
        <f>'[1]ALL COUNCIL DATA'!B77</f>
        <v xml:space="preserve"> </v>
      </c>
      <c r="C77" s="55" t="str">
        <f>'[1]ALL COUNCIL DATA'!C77</f>
        <v>Mr Matt Hyde</v>
      </c>
      <c r="D77" s="55" t="str">
        <f>'[1]ALL COUNCIL DATA'!D77</f>
        <v>Mr Hyde</v>
      </c>
      <c r="E77" s="56" t="str">
        <f>'[1]ALL COUNCIL DATA'!E77</f>
        <v>M</v>
      </c>
      <c r="F77" s="56" t="str">
        <f>'[1]ALL COUNCIL DATA'!F77</f>
        <v>CEO</v>
      </c>
      <c r="G77" s="57" t="str">
        <f>'[1]ALL COUNCIL DATA'!G77</f>
        <v>Chief Executive Officer</v>
      </c>
      <c r="H77" s="70" t="str">
        <f>'[1]ALL COUNCIL DATA'!H77</f>
        <v>Cr Ron Mildren</v>
      </c>
      <c r="I77" s="71" t="str">
        <f>'[1]ALL COUNCIL DATA'!I77</f>
        <v>Cr Mildren</v>
      </c>
      <c r="J77" s="49" t="str">
        <f>'[1]ALL COUNCIL DATA'!J77</f>
        <v>Mayor</v>
      </c>
      <c r="K77" s="72" t="str">
        <f>'[1]ALL COUNCIL DATA'!K77</f>
        <v>M</v>
      </c>
      <c r="L77" s="72" t="str">
        <f>'[1]ALL COUNCIL DATA'!L77</f>
        <v>2nd</v>
      </c>
      <c r="M77" s="72">
        <f>'[1]ALL COUNCIL DATA'!M77</f>
        <v>2024</v>
      </c>
      <c r="N77" s="71" t="str">
        <f>'[1]ALL COUNCIL DATA'!N77</f>
        <v>Cr Danny Chamberlain</v>
      </c>
      <c r="O77" s="73" t="str">
        <f>'[1]ALL COUNCIL DATA'!O77</f>
        <v>M</v>
      </c>
      <c r="P77" s="62" t="str">
        <f>'[1]ALL COUNCIL DATA'!P77</f>
        <v>PO Box 923</v>
      </c>
      <c r="Q77" s="63" t="str">
        <f>'[1]ALL COUNCIL DATA'!Q77</f>
        <v>WODONGA</v>
      </c>
      <c r="R77" s="58">
        <f>'[1]ALL COUNCIL DATA'!R77</f>
        <v>3689</v>
      </c>
      <c r="S77" s="102">
        <f>'[1]ALL COUNCIL DATA'!S77</f>
        <v>0</v>
      </c>
      <c r="T77" s="55" t="str">
        <f>'[1]ALL COUNCIL DATA'!T77</f>
        <v>104 Hovell Street</v>
      </c>
      <c r="U77" s="55" t="str">
        <f>'[1]ALL COUNCIL DATA'!U77</f>
        <v>WODONGA</v>
      </c>
      <c r="V77" s="69">
        <f>'[1]ALL COUNCIL DATA'!V77</f>
        <v>3690</v>
      </c>
      <c r="W77" s="67" t="str">
        <f>'[1]ALL COUNCIL DATA'!W77</f>
        <v>02 6022 9300</v>
      </c>
      <c r="X77" s="68" t="str">
        <f>'[1]ALL COUNCIL DATA'!X77</f>
        <v>02 6022 9322</v>
      </c>
      <c r="Y77" s="54" t="str">
        <f>'[1]ALL COUNCIL DATA'!Y77</f>
        <v>info@wodonga.vic.gov.au</v>
      </c>
      <c r="Z77" s="57" t="str">
        <f>'[1]ALL COUNCIL DATA'!Z77</f>
        <v>www.wodonga.vic.gov.au</v>
      </c>
    </row>
    <row r="78" spans="1:26" ht="16" customHeight="1" x14ac:dyDescent="0.25">
      <c r="A78" s="32" t="s">
        <v>100</v>
      </c>
      <c r="B78" s="92" t="str">
        <f>'[1]ALL COUNCIL DATA'!B78</f>
        <v xml:space="preserve"> </v>
      </c>
      <c r="C78" s="55" t="str">
        <f>'[1]ALL COUNCIL DATA'!C78</f>
        <v>Mr Stephen Wall</v>
      </c>
      <c r="D78" s="55" t="str">
        <f>'[1]ALL COUNCIL DATA'!D78</f>
        <v>Mr Wall</v>
      </c>
      <c r="E78" s="56" t="str">
        <f>'[1]ALL COUNCIL DATA'!E78</f>
        <v>M</v>
      </c>
      <c r="F78" s="56" t="str">
        <f>'[1]ALL COUNCIL DATA'!F78</f>
        <v>CEO</v>
      </c>
      <c r="G78" s="57" t="str">
        <f>'[1]ALL COUNCIL DATA'!G78</f>
        <v>Chief Executive Officer</v>
      </c>
      <c r="H78" s="114" t="str">
        <f>'[1]ALL COUNCIL DATA'!H78</f>
        <v>Cr Jennie Barrera</v>
      </c>
      <c r="I78" s="112" t="str">
        <f>'[1]ALL COUNCIL DATA'!I78</f>
        <v>Cr Barrera</v>
      </c>
      <c r="J78" s="117" t="str">
        <f>'[1]ALL COUNCIL DATA'!J78</f>
        <v>Mayor</v>
      </c>
      <c r="K78" s="118" t="str">
        <f>'[1]ALL COUNCIL DATA'!K78</f>
        <v>F</v>
      </c>
      <c r="L78" s="118" t="str">
        <f>'[1]ALL COUNCIL DATA'!L78</f>
        <v>1st</v>
      </c>
      <c r="M78" s="118">
        <f>'[1]ALL COUNCIL DATA'!M78</f>
        <v>2024</v>
      </c>
      <c r="N78" s="71" t="str">
        <f>'[1]ALL COUNCIL DATA'!N78</f>
        <v>Cr Josh Gilligan</v>
      </c>
      <c r="O78" s="73" t="str">
        <f>'[1]ALL COUNCIL DATA'!O78</f>
        <v>M</v>
      </c>
      <c r="P78" s="62" t="str">
        <f>'[1]ALL COUNCIL DATA'!P78</f>
        <v>PO Box 197</v>
      </c>
      <c r="Q78" s="63" t="str">
        <f>'[1]ALL COUNCIL DATA'!Q78</f>
        <v>WERRIBEE</v>
      </c>
      <c r="R78" s="58">
        <f>'[1]ALL COUNCIL DATA'!R78</f>
        <v>3030</v>
      </c>
      <c r="S78" s="102">
        <f>'[1]ALL COUNCIL DATA'!S78</f>
        <v>0</v>
      </c>
      <c r="T78" s="55" t="str">
        <f>'[1]ALL COUNCIL DATA'!T78</f>
        <v>45 Princes Highway</v>
      </c>
      <c r="U78" s="55" t="str">
        <f>'[1]ALL COUNCIL DATA'!U78</f>
        <v>WERRIBEE</v>
      </c>
      <c r="V78" s="69">
        <f>'[1]ALL COUNCIL DATA'!V78</f>
        <v>3030</v>
      </c>
      <c r="W78" s="67" t="str">
        <f>'[1]ALL COUNCIL DATA'!W78</f>
        <v>1300 023 411</v>
      </c>
      <c r="X78" s="68" t="str">
        <f>'[1]ALL COUNCIL DATA'!X78</f>
        <v xml:space="preserve"> </v>
      </c>
      <c r="Y78" s="54" t="str">
        <f>'[1]ALL COUNCIL DATA'!Y78</f>
        <v>mail@wyndham.vic.gov.au</v>
      </c>
      <c r="Z78" s="57" t="str">
        <f>'[1]ALL COUNCIL DATA'!Z78</f>
        <v>www.wyndham.vic.gov.au</v>
      </c>
    </row>
    <row r="79" spans="1:26" ht="16" customHeight="1" x14ac:dyDescent="0.25">
      <c r="A79" s="32" t="s">
        <v>101</v>
      </c>
      <c r="B79" s="92" t="str">
        <f>'[1]ALL COUNCIL DATA'!B79</f>
        <v xml:space="preserve"> </v>
      </c>
      <c r="C79" s="96" t="str">
        <f>'[1]ALL COUNCIL DATA'!C79</f>
        <v>Ms Sue Wilkinson</v>
      </c>
      <c r="D79" s="96" t="str">
        <f>'[1]ALL COUNCIL DATA'!D79</f>
        <v>Ms Wilkinson</v>
      </c>
      <c r="E79" s="97" t="str">
        <f>'[1]ALL COUNCIL DATA'!E79</f>
        <v>F</v>
      </c>
      <c r="F79" s="97" t="str">
        <f>'[1]ALL COUNCIL DATA'!F79</f>
        <v>CEO</v>
      </c>
      <c r="G79" s="98" t="str">
        <f>'[1]ALL COUNCIL DATA'!G79</f>
        <v>Chief Executive Officer</v>
      </c>
      <c r="H79" s="70" t="str">
        <f>'[1]ALL COUNCIL DATA'!H79</f>
        <v>Cr Edward Crossland</v>
      </c>
      <c r="I79" s="71" t="str">
        <f>'[1]ALL COUNCIL DATA'!I79</f>
        <v>Cr Crossland</v>
      </c>
      <c r="J79" s="49" t="str">
        <f>'[1]ALL COUNCIL DATA'!J79</f>
        <v>Mayor</v>
      </c>
      <c r="K79" s="72" t="str">
        <f>'[1]ALL COUNCIL DATA'!K79</f>
        <v>M</v>
      </c>
      <c r="L79" s="72" t="str">
        <f>'[1]ALL COUNCIL DATA'!L79</f>
        <v>1st</v>
      </c>
      <c r="M79" s="72">
        <f>'[1]ALL COUNCIL DATA'!M79</f>
        <v>2024</v>
      </c>
      <c r="N79" s="112" t="str">
        <f>'[1]ALL COUNCIL DATA'!N79</f>
        <v>Cr Anab Mohamud</v>
      </c>
      <c r="O79" s="113" t="str">
        <f>'[1]ALL COUNCIL DATA'!O79</f>
        <v>F</v>
      </c>
      <c r="P79" s="62" t="str">
        <f>'[1]ALL COUNCIL DATA'!P79</f>
        <v>PO Box 168</v>
      </c>
      <c r="Q79" s="63" t="str">
        <f>'[1]ALL COUNCIL DATA'!Q79</f>
        <v>RICHMOND</v>
      </c>
      <c r="R79" s="58">
        <f>'[1]ALL COUNCIL DATA'!R79</f>
        <v>3121</v>
      </c>
      <c r="S79" s="102">
        <f>'[1]ALL COUNCIL DATA'!S79</f>
        <v>0</v>
      </c>
      <c r="T79" s="55" t="str">
        <f>'[1]ALL COUNCIL DATA'!T79</f>
        <v>333 Bridge Road</v>
      </c>
      <c r="U79" s="55" t="str">
        <f>'[1]ALL COUNCIL DATA'!U79</f>
        <v>RICHMOND</v>
      </c>
      <c r="V79" s="69">
        <f>'[1]ALL COUNCIL DATA'!V79</f>
        <v>3121</v>
      </c>
      <c r="W79" s="67" t="str">
        <f>'[1]ALL COUNCIL DATA'!W79</f>
        <v>9205 5555</v>
      </c>
      <c r="X79" s="68" t="str">
        <f>'[1]ALL COUNCIL DATA'!X79</f>
        <v xml:space="preserve"> </v>
      </c>
      <c r="Y79" s="54" t="str">
        <f>'[1]ALL COUNCIL DATA'!Y79</f>
        <v>info@yarracity.vic.gov.au</v>
      </c>
      <c r="Z79" s="57" t="str">
        <f>'[1]ALL COUNCIL DATA'!Z79</f>
        <v>www.yarracity.vic.gov.au</v>
      </c>
    </row>
    <row r="80" spans="1:26" ht="16" customHeight="1" x14ac:dyDescent="0.25">
      <c r="A80" s="32" t="s">
        <v>102</v>
      </c>
      <c r="B80" s="92" t="str">
        <f>'[1]ALL COUNCIL DATA'!B80</f>
        <v xml:space="preserve"> </v>
      </c>
      <c r="C80" s="96" t="str">
        <f>'[1]ALL COUNCIL DATA'!C80</f>
        <v>Ms Tammi Rose</v>
      </c>
      <c r="D80" s="96" t="str">
        <f>'[1]ALL COUNCIL DATA'!D80</f>
        <v>Ms Rose</v>
      </c>
      <c r="E80" s="97" t="str">
        <f>'[1]ALL COUNCIL DATA'!E80</f>
        <v>F</v>
      </c>
      <c r="F80" s="97" t="str">
        <f>'[1]ALL COUNCIL DATA'!F80</f>
        <v>CEO</v>
      </c>
      <c r="G80" s="98" t="str">
        <f>'[1]ALL COUNCIL DATA'!G80</f>
        <v>Chief Executive Officer</v>
      </c>
      <c r="H80" s="114" t="str">
        <f>'[1]ALL COUNCIL DATA'!H80</f>
        <v>Cr Sophie Todorov</v>
      </c>
      <c r="I80" s="112" t="str">
        <f>'[1]ALL COUNCIL DATA'!I80</f>
        <v>Cr Todorov</v>
      </c>
      <c r="J80" s="117" t="str">
        <f>'[1]ALL COUNCIL DATA'!J80</f>
        <v>Mayor</v>
      </c>
      <c r="K80" s="118" t="str">
        <f>'[1]ALL COUNCIL DATA'!K80</f>
        <v>F</v>
      </c>
      <c r="L80" s="118" t="str">
        <f>'[1]ALL COUNCIL DATA'!L80</f>
        <v>1st</v>
      </c>
      <c r="M80" s="118">
        <f>'[1]ALL COUNCIL DATA'!M80</f>
        <v>2024</v>
      </c>
      <c r="N80" s="71" t="str">
        <f>'[1]ALL COUNCIL DATA'!N80</f>
        <v>Cr David Eastham</v>
      </c>
      <c r="O80" s="73" t="str">
        <f>'[1]ALL COUNCIL DATA'!O80</f>
        <v>M</v>
      </c>
      <c r="P80" s="62" t="str">
        <f>'[1]ALL COUNCIL DATA'!P80</f>
        <v>PO Box 105</v>
      </c>
      <c r="Q80" s="63" t="str">
        <f>'[1]ALL COUNCIL DATA'!Q80</f>
        <v>LILYDALE</v>
      </c>
      <c r="R80" s="58">
        <f>'[1]ALL COUNCIL DATA'!R80</f>
        <v>3140</v>
      </c>
      <c r="S80" s="102">
        <f>'[1]ALL COUNCIL DATA'!S80</f>
        <v>0</v>
      </c>
      <c r="T80" s="55" t="str">
        <f>'[1]ALL COUNCIL DATA'!T80</f>
        <v>15 Anderson Street</v>
      </c>
      <c r="U80" s="55" t="str">
        <f>'[1]ALL COUNCIL DATA'!U80</f>
        <v>LILYDALE</v>
      </c>
      <c r="V80" s="69">
        <f>'[1]ALL COUNCIL DATA'!V80</f>
        <v>3140</v>
      </c>
      <c r="W80" s="67" t="str">
        <f>'[1]ALL COUNCIL DATA'!W80</f>
        <v>1300 368 333</v>
      </c>
      <c r="X80" s="68" t="str">
        <f>'[1]ALL COUNCIL DATA'!X80</f>
        <v xml:space="preserve"> </v>
      </c>
      <c r="Y80" s="54" t="str">
        <f>'[1]ALL COUNCIL DATA'!Y80</f>
        <v>mail@yarraranges.vic.gov.au</v>
      </c>
      <c r="Z80" s="57" t="str">
        <f>'[1]ALL COUNCIL DATA'!Z80</f>
        <v>www.yarraranges.vic.gov.au</v>
      </c>
    </row>
    <row r="81" spans="1:26" ht="16" customHeight="1" x14ac:dyDescent="0.25">
      <c r="A81" s="32" t="s">
        <v>103</v>
      </c>
      <c r="B81" s="92" t="str">
        <f>'[1]ALL COUNCIL DATA'!B81</f>
        <v xml:space="preserve"> </v>
      </c>
      <c r="C81" s="117" t="str">
        <f>'[1]ALL COUNCIL DATA'!C81</f>
        <v>Ms Tammy Smith</v>
      </c>
      <c r="D81" s="117" t="str">
        <f>'[1]ALL COUNCIL DATA'!D81</f>
        <v>Ms Smith</v>
      </c>
      <c r="E81" s="118" t="str">
        <f>'[1]ALL COUNCIL DATA'!E81</f>
        <v>F</v>
      </c>
      <c r="F81" s="97" t="str">
        <f>'[1]ALL COUNCIL DATA'!F81</f>
        <v>CEO</v>
      </c>
      <c r="G81" s="98" t="str">
        <f>'[1]ALL COUNCIL DATA'!G81</f>
        <v>Chief Executive Officer</v>
      </c>
      <c r="H81" s="114" t="str">
        <f>'[1]ALL COUNCIL DATA'!H81</f>
        <v>Cr Kylie Zanker</v>
      </c>
      <c r="I81" s="112" t="str">
        <f>'[1]ALL COUNCIL DATA'!I81</f>
        <v>Cr Kylie Zanker</v>
      </c>
      <c r="J81" s="117" t="str">
        <f>'[1]ALL COUNCIL DATA'!J81</f>
        <v>Mayor</v>
      </c>
      <c r="K81" s="118" t="str">
        <f>'[1]ALL COUNCIL DATA'!K81</f>
        <v>F</v>
      </c>
      <c r="L81" s="118" t="str">
        <f>'[1]ALL COUNCIL DATA'!L81</f>
        <v>5th</v>
      </c>
      <c r="M81" s="118">
        <f>'[1]ALL COUNCIL DATA'!M81</f>
        <v>2024</v>
      </c>
      <c r="N81" s="94" t="str">
        <f>'[1]ALL COUNCIL DATA'!N81</f>
        <v xml:space="preserve"> </v>
      </c>
      <c r="O81" s="95" t="str">
        <f>'[1]ALL COUNCIL DATA'!O81</f>
        <v xml:space="preserve"> </v>
      </c>
      <c r="P81" s="62" t="str">
        <f>'[1]ALL COUNCIL DATA'!P81</f>
        <v>PO Box 243</v>
      </c>
      <c r="Q81" s="63" t="str">
        <f>'[1]ALL COUNCIL DATA'!Q81</f>
        <v>WARRACKNABEAL</v>
      </c>
      <c r="R81" s="58">
        <f>'[1]ALL COUNCIL DATA'!R81</f>
        <v>3393</v>
      </c>
      <c r="S81" s="102">
        <f>'[1]ALL COUNCIL DATA'!S81</f>
        <v>0</v>
      </c>
      <c r="T81" s="55" t="str">
        <f>'[1]ALL COUNCIL DATA'!T81</f>
        <v>34 Lyle Street</v>
      </c>
      <c r="U81" s="55" t="str">
        <f>'[1]ALL COUNCIL DATA'!U81</f>
        <v>WARRACKNABEAL</v>
      </c>
      <c r="V81" s="69">
        <f>'[1]ALL COUNCIL DATA'!V81</f>
        <v>3393</v>
      </c>
      <c r="W81" s="67" t="str">
        <f>'[1]ALL COUNCIL DATA'!W81</f>
        <v>5398 0100</v>
      </c>
      <c r="X81" s="68" t="str">
        <f>'[1]ALL COUNCIL DATA'!X81</f>
        <v>5398 2502</v>
      </c>
      <c r="Y81" s="54" t="str">
        <f>'[1]ALL COUNCIL DATA'!Y81</f>
        <v>info@yarriambiack.vic.gov.au</v>
      </c>
      <c r="Z81" s="57" t="str">
        <f>'[1]ALL COUNCIL DATA'!Z81</f>
        <v>yarriambiack.vic.gov.au</v>
      </c>
    </row>
    <row r="82" spans="1:26" ht="16" customHeight="1" thickBot="1" x14ac:dyDescent="0.3">
      <c r="A82" s="100"/>
      <c r="B82" s="92" t="s">
        <v>23</v>
      </c>
      <c r="C82" s="55"/>
      <c r="D82" s="55"/>
      <c r="E82" s="56"/>
      <c r="F82" s="56"/>
      <c r="G82" s="57"/>
      <c r="H82" s="70"/>
      <c r="I82" s="71"/>
      <c r="J82" s="49"/>
      <c r="K82" s="72"/>
      <c r="L82" s="72"/>
      <c r="M82" s="72"/>
      <c r="N82" s="71"/>
      <c r="O82" s="73"/>
      <c r="P82" s="62"/>
      <c r="Q82" s="63"/>
      <c r="R82" s="58"/>
      <c r="S82" s="102"/>
      <c r="T82" s="55"/>
      <c r="U82" s="55"/>
      <c r="V82" s="69"/>
      <c r="W82" s="67"/>
      <c r="X82" s="68"/>
      <c r="Y82" s="54"/>
      <c r="Z82" s="57"/>
    </row>
    <row r="83" spans="1:26" s="3" customFormat="1" ht="16" customHeight="1" thickBot="1" x14ac:dyDescent="0.3">
      <c r="A83" s="27">
        <f>COUNTIF(A$3:A$81,"*")</f>
        <v>79</v>
      </c>
      <c r="B83" s="86"/>
      <c r="C83" s="51"/>
      <c r="D83" s="51"/>
      <c r="E83" s="51"/>
      <c r="F83" s="51"/>
      <c r="G83" s="53"/>
      <c r="H83" s="46"/>
      <c r="I83" s="50"/>
      <c r="J83" s="43"/>
      <c r="K83" s="43"/>
      <c r="L83" s="43"/>
      <c r="M83" s="43"/>
      <c r="N83" s="50"/>
      <c r="O83" s="45"/>
      <c r="P83" s="59"/>
      <c r="Q83" s="60"/>
      <c r="R83" s="64"/>
      <c r="S83" s="101"/>
      <c r="T83" s="60"/>
      <c r="U83" s="60"/>
      <c r="V83" s="65"/>
      <c r="W83" s="59"/>
      <c r="X83" s="65"/>
      <c r="Y83" s="59"/>
      <c r="Z83" s="65"/>
    </row>
    <row r="84" spans="1:26" s="3" customFormat="1" ht="11.5" x14ac:dyDescent="0.25">
      <c r="A84" s="28"/>
      <c r="B84" s="87"/>
      <c r="C84" s="34"/>
      <c r="D84" s="33" t="s">
        <v>104</v>
      </c>
      <c r="E84" s="34">
        <f>COUNTIF(E$3:E$81,"*M*")</f>
        <v>51</v>
      </c>
      <c r="F84" s="35">
        <f>E84/E$86</f>
        <v>0.64556962025316456</v>
      </c>
      <c r="G84" s="36">
        <f>COUNTIF(G$3:G$81,"*Act*")+COUNTIF(G$3:G$81,"*Interim*")</f>
        <v>3</v>
      </c>
      <c r="H84" s="6">
        <f>COUNTIF(H2:H83,"*")</f>
        <v>80</v>
      </c>
      <c r="I84" s="7" t="s">
        <v>104</v>
      </c>
      <c r="J84" s="8">
        <f>COUNTIF(K$3:K$81,"M")</f>
        <v>42</v>
      </c>
      <c r="K84" s="9">
        <f>J84/J$87</f>
        <v>0.56000000000000005</v>
      </c>
      <c r="L84" s="8" t="s">
        <v>105</v>
      </c>
      <c r="M84" s="8">
        <f>COUNTIF(L$3:L$81,"*1*")</f>
        <v>37</v>
      </c>
      <c r="N84" s="7"/>
      <c r="O84" s="8">
        <f>COUNTIF(O3:O81,"*M*")</f>
        <v>35</v>
      </c>
      <c r="P84" s="17"/>
      <c r="Q84" s="18"/>
      <c r="R84" s="19"/>
      <c r="S84" s="103"/>
      <c r="T84" s="18"/>
      <c r="U84" s="18"/>
      <c r="V84" s="20"/>
      <c r="W84" s="17"/>
      <c r="X84" s="20"/>
      <c r="Y84" s="17"/>
      <c r="Z84" s="20"/>
    </row>
    <row r="85" spans="1:26" s="3" customFormat="1" ht="11.5" x14ac:dyDescent="0.25">
      <c r="A85" s="28"/>
      <c r="B85" s="91">
        <f>COUNTIF(B2:B82,"*a*")</f>
        <v>3</v>
      </c>
      <c r="C85" s="119"/>
      <c r="D85" s="120" t="s">
        <v>106</v>
      </c>
      <c r="E85" s="119">
        <f>COUNTIF(E$3:E$81,"*F*")</f>
        <v>28</v>
      </c>
      <c r="F85" s="37">
        <f>E85/E$86</f>
        <v>0.35443037974683544</v>
      </c>
      <c r="G85" s="38" t="s">
        <v>107</v>
      </c>
      <c r="H85" s="10"/>
      <c r="I85" s="121" t="s">
        <v>106</v>
      </c>
      <c r="J85" s="122">
        <f>COUNTIF(K$3:K$81,"F")</f>
        <v>33</v>
      </c>
      <c r="K85" s="11">
        <f>J85/J$87</f>
        <v>0.44</v>
      </c>
      <c r="L85" s="122" t="s">
        <v>108</v>
      </c>
      <c r="M85" s="122">
        <f>COUNTIF(L$3:L$81,"*2*")</f>
        <v>21</v>
      </c>
      <c r="N85" s="121"/>
      <c r="O85" s="122">
        <f>COUNTIF(O3:O81,"*F*")</f>
        <v>29</v>
      </c>
      <c r="P85" s="21"/>
      <c r="Q85" s="106"/>
      <c r="R85" s="104"/>
      <c r="S85" s="105"/>
      <c r="T85" s="106"/>
      <c r="U85" s="106"/>
      <c r="V85" s="22"/>
      <c r="W85" s="21"/>
      <c r="X85" s="22"/>
      <c r="Y85" s="21"/>
      <c r="Z85" s="22"/>
    </row>
    <row r="86" spans="1:26" s="126" customFormat="1" ht="11.5" x14ac:dyDescent="0.25">
      <c r="A86" s="29"/>
      <c r="B86" s="88"/>
      <c r="C86" s="123"/>
      <c r="D86" s="123"/>
      <c r="E86" s="123">
        <f>SUM(E84:E85)</f>
        <v>79</v>
      </c>
      <c r="F86" s="123"/>
      <c r="G86" s="39"/>
      <c r="H86" s="12"/>
      <c r="I86" s="121" t="s">
        <v>109</v>
      </c>
      <c r="J86" s="122">
        <f>COUNTIF(K$3:K$81,"i")</f>
        <v>0</v>
      </c>
      <c r="K86" s="11">
        <f>J86/J$87</f>
        <v>0</v>
      </c>
      <c r="L86" s="122" t="s">
        <v>110</v>
      </c>
      <c r="M86" s="122">
        <f>COUNTIF(L$3:L$81,"*3*")</f>
        <v>9</v>
      </c>
      <c r="N86" s="124"/>
      <c r="O86" s="125">
        <f>SUM(O84:O85)</f>
        <v>64</v>
      </c>
      <c r="P86" s="21"/>
      <c r="Q86" s="106"/>
      <c r="R86" s="104"/>
      <c r="S86" s="105"/>
      <c r="T86" s="106"/>
      <c r="U86" s="106"/>
      <c r="V86" s="22"/>
      <c r="W86" s="21"/>
      <c r="X86" s="22"/>
      <c r="Y86" s="21"/>
      <c r="Z86" s="22"/>
    </row>
    <row r="87" spans="1:26" s="126" customFormat="1" ht="11.5" x14ac:dyDescent="0.25">
      <c r="A87" s="29"/>
      <c r="B87" s="89"/>
      <c r="C87" s="123"/>
      <c r="D87" s="123"/>
      <c r="E87" s="123"/>
      <c r="F87" s="123"/>
      <c r="G87" s="39"/>
      <c r="H87" s="12"/>
      <c r="I87" s="124"/>
      <c r="J87" s="125">
        <f>SUM(J84:J86)</f>
        <v>75</v>
      </c>
      <c r="K87" s="125"/>
      <c r="L87" s="122" t="s">
        <v>111</v>
      </c>
      <c r="M87" s="122">
        <f>COUNTIF(L$3:L$81,"*4*")</f>
        <v>4</v>
      </c>
      <c r="N87" s="124"/>
      <c r="O87" s="125"/>
      <c r="P87" s="21"/>
      <c r="Q87" s="106"/>
      <c r="R87" s="104"/>
      <c r="S87" s="105"/>
      <c r="T87" s="106"/>
      <c r="U87" s="106"/>
      <c r="V87" s="22"/>
      <c r="W87" s="21"/>
      <c r="X87" s="22"/>
      <c r="Y87" s="21"/>
      <c r="Z87" s="22"/>
    </row>
    <row r="88" spans="1:26" s="126" customFormat="1" ht="11.5" x14ac:dyDescent="0.25">
      <c r="A88" s="29"/>
      <c r="B88" s="89"/>
      <c r="C88" s="123"/>
      <c r="D88" s="123"/>
      <c r="E88" s="123"/>
      <c r="F88" s="123"/>
      <c r="G88" s="39"/>
      <c r="H88" s="12"/>
      <c r="I88" s="124"/>
      <c r="J88" s="125"/>
      <c r="K88" s="125"/>
      <c r="L88" s="122" t="s">
        <v>112</v>
      </c>
      <c r="M88" s="122">
        <f>COUNTIF(L$3:L$81,"*5*")</f>
        <v>2</v>
      </c>
      <c r="N88" s="124"/>
      <c r="O88" s="125"/>
      <c r="P88" s="21"/>
      <c r="Q88" s="106"/>
      <c r="R88" s="104"/>
      <c r="S88" s="105"/>
      <c r="T88" s="106"/>
      <c r="U88" s="106"/>
      <c r="V88" s="22"/>
      <c r="W88" s="21"/>
      <c r="X88" s="22"/>
      <c r="Y88" s="21"/>
      <c r="Z88" s="22"/>
    </row>
    <row r="89" spans="1:26" s="126" customFormat="1" ht="11.5" x14ac:dyDescent="0.25">
      <c r="A89" s="29"/>
      <c r="B89" s="89"/>
      <c r="C89" s="123"/>
      <c r="D89" s="123"/>
      <c r="E89" s="123"/>
      <c r="F89" s="123"/>
      <c r="G89" s="39"/>
      <c r="H89" s="12"/>
      <c r="I89" s="124"/>
      <c r="J89" s="125"/>
      <c r="K89" s="125"/>
      <c r="L89" s="122" t="s">
        <v>113</v>
      </c>
      <c r="M89" s="122">
        <f>COUNTIF(L$3:L$81,"*6*")</f>
        <v>1</v>
      </c>
      <c r="N89" s="124"/>
      <c r="O89" s="125"/>
      <c r="P89" s="21"/>
      <c r="Q89" s="106"/>
      <c r="R89" s="104"/>
      <c r="S89" s="105"/>
      <c r="T89" s="106"/>
      <c r="U89" s="106"/>
      <c r="V89" s="22"/>
      <c r="W89" s="21"/>
      <c r="X89" s="22"/>
      <c r="Y89" s="21"/>
      <c r="Z89" s="22"/>
    </row>
    <row r="90" spans="1:26" s="126" customFormat="1" ht="11.5" x14ac:dyDescent="0.25">
      <c r="A90" s="29"/>
      <c r="B90" s="89"/>
      <c r="C90" s="123"/>
      <c r="D90" s="123"/>
      <c r="E90" s="123"/>
      <c r="F90" s="123"/>
      <c r="G90" s="39"/>
      <c r="H90" s="12"/>
      <c r="I90" s="124"/>
      <c r="J90" s="125"/>
      <c r="K90" s="125"/>
      <c r="L90" s="122" t="s">
        <v>114</v>
      </c>
      <c r="M90" s="122">
        <f>COUNTIF(L$3:L$81,"*7*")</f>
        <v>1</v>
      </c>
      <c r="N90" s="124"/>
      <c r="O90" s="125"/>
      <c r="P90" s="21"/>
      <c r="Q90" s="106"/>
      <c r="R90" s="104"/>
      <c r="S90" s="105"/>
      <c r="T90" s="106"/>
      <c r="U90" s="106"/>
      <c r="V90" s="22"/>
      <c r="W90" s="21"/>
      <c r="X90" s="22"/>
      <c r="Y90" s="21"/>
      <c r="Z90" s="22"/>
    </row>
    <row r="91" spans="1:26" s="126" customFormat="1" ht="11.5" x14ac:dyDescent="0.25">
      <c r="A91" s="29"/>
      <c r="B91" s="89"/>
      <c r="C91" s="123"/>
      <c r="D91" s="123"/>
      <c r="E91" s="123"/>
      <c r="F91" s="123"/>
      <c r="G91" s="39"/>
      <c r="H91" s="12"/>
      <c r="I91" s="124"/>
      <c r="J91" s="125"/>
      <c r="K91" s="125"/>
      <c r="L91" s="122" t="s">
        <v>115</v>
      </c>
      <c r="M91" s="122">
        <f>COUNTIF(L$3:L$81,"*8*")</f>
        <v>0</v>
      </c>
      <c r="N91" s="124"/>
      <c r="O91" s="125"/>
      <c r="P91" s="21"/>
      <c r="Q91" s="106"/>
      <c r="R91" s="104"/>
      <c r="S91" s="105"/>
      <c r="T91" s="106"/>
      <c r="U91" s="106"/>
      <c r="V91" s="22"/>
      <c r="W91" s="21"/>
      <c r="X91" s="22"/>
      <c r="Y91" s="21"/>
      <c r="Z91" s="22"/>
    </row>
    <row r="92" spans="1:26" s="126" customFormat="1" ht="11.5" x14ac:dyDescent="0.25">
      <c r="A92" s="29"/>
      <c r="B92" s="89"/>
      <c r="C92" s="123"/>
      <c r="D92" s="123"/>
      <c r="E92" s="123"/>
      <c r="F92" s="123"/>
      <c r="G92" s="39"/>
      <c r="H92" s="12"/>
      <c r="I92" s="124"/>
      <c r="J92" s="125"/>
      <c r="K92" s="125"/>
      <c r="L92" s="122" t="s">
        <v>116</v>
      </c>
      <c r="M92" s="122">
        <f>COUNTIF(L$3:L$81,"*9*")</f>
        <v>0</v>
      </c>
      <c r="N92" s="124"/>
      <c r="O92" s="125"/>
      <c r="P92" s="21"/>
      <c r="Q92" s="106"/>
      <c r="R92" s="104"/>
      <c r="S92" s="105"/>
      <c r="T92" s="106"/>
      <c r="U92" s="106"/>
      <c r="V92" s="22"/>
      <c r="W92" s="21"/>
      <c r="X92" s="22"/>
      <c r="Y92" s="21"/>
      <c r="Z92" s="22"/>
    </row>
    <row r="93" spans="1:26" s="3" customFormat="1" ht="12" thickBot="1" x14ac:dyDescent="0.3">
      <c r="A93" s="30"/>
      <c r="B93" s="90"/>
      <c r="C93" s="40"/>
      <c r="D93" s="40"/>
      <c r="E93" s="40"/>
      <c r="F93" s="40"/>
      <c r="G93" s="41"/>
      <c r="H93" s="13"/>
      <c r="I93" s="14"/>
      <c r="J93" s="31" t="s">
        <v>117</v>
      </c>
      <c r="K93" s="15"/>
      <c r="L93" s="15"/>
      <c r="M93" s="16">
        <f>SUM(M84:M92)</f>
        <v>75</v>
      </c>
      <c r="N93" s="14"/>
      <c r="O93" s="15"/>
      <c r="P93" s="23"/>
      <c r="Q93" s="24"/>
      <c r="R93" s="25"/>
      <c r="S93" s="107"/>
      <c r="T93" s="24"/>
      <c r="U93" s="24"/>
      <c r="V93" s="26"/>
      <c r="W93" s="23"/>
      <c r="X93" s="26"/>
      <c r="Y93" s="23"/>
      <c r="Z93" s="26"/>
    </row>
    <row r="94" spans="1:26" s="5" customFormat="1" ht="9" x14ac:dyDescent="0.25">
      <c r="A94" s="4" t="s">
        <v>118</v>
      </c>
      <c r="B94" s="109"/>
      <c r="E94" s="127"/>
      <c r="F94" s="127"/>
      <c r="I94" s="128"/>
      <c r="K94" s="127"/>
      <c r="L94" s="127"/>
      <c r="M94" s="127"/>
      <c r="N94" s="128"/>
      <c r="O94" s="127"/>
      <c r="P94" s="129"/>
      <c r="Q94" s="129"/>
      <c r="R94" s="108"/>
      <c r="S94" s="109"/>
      <c r="V94" s="127"/>
      <c r="W94" s="108"/>
      <c r="X94" s="108"/>
    </row>
    <row r="95" spans="1:26" s="5" customFormat="1" ht="9" x14ac:dyDescent="0.25">
      <c r="A95" s="5" t="s">
        <v>119</v>
      </c>
      <c r="B95" s="109"/>
      <c r="E95" s="127"/>
      <c r="F95" s="127"/>
      <c r="I95" s="128"/>
      <c r="K95" s="127"/>
      <c r="L95" s="127"/>
      <c r="M95" s="127"/>
      <c r="N95" s="128"/>
      <c r="O95" s="127"/>
      <c r="P95" s="129"/>
      <c r="Q95" s="129"/>
      <c r="R95" s="108"/>
      <c r="S95" s="109"/>
      <c r="V95" s="127"/>
      <c r="W95" s="108"/>
      <c r="X95" s="108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and suburban development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 xsi:nil="true"/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0033be72836cac16cf279efe0f01a550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4fd33a8cc130235411e0dbcd4023b6e2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5D546-DC0E-4CF4-AD53-AAD5EB65630A}">
  <ds:schemaRefs>
    <ds:schemaRef ds:uri="http://schemas.microsoft.com/sharepoint/v3"/>
    <ds:schemaRef ds:uri="http://schemas.microsoft.com/office/infopath/2007/PartnerControls"/>
    <ds:schemaRef ds:uri="http://purl.org/dc/terms/"/>
    <ds:schemaRef ds:uri="97294fa0-7ac3-4fb8-b5f1-fec69ca7f6e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30cfa3d-3227-4c84-9156-3418c92bd0e8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C7583F-72A3-4BDA-9F72-CCFDB6A45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E9418A-C251-4E80-B68F-477A12A4C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2024-06-21T03:48:16Z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ContentTypeId">
    <vt:lpwstr>0x01010078F518A611EB6746A06ED497CCFA160200DEDF838E329662459124BB9110FDCD2B</vt:lpwstr>
  </property>
  <property fmtid="{D5CDD505-2E9C-101B-9397-08002B2CF9AE}" pid="10" name="MSIP_Label_d00a4df9-c942-4b09-b23a-6c1023f6de27_Enabled">
    <vt:lpwstr>true</vt:lpwstr>
  </property>
  <property fmtid="{D5CDD505-2E9C-101B-9397-08002B2CF9AE}" pid="11" name="MSIP_Label_d00a4df9-c942-4b09-b23a-6c1023f6de27_SetDate">
    <vt:lpwstr>2024-05-13T00:02:55Z</vt:lpwstr>
  </property>
  <property fmtid="{D5CDD505-2E9C-101B-9397-08002B2CF9AE}" pid="12" name="MSIP_Label_d00a4df9-c942-4b09-b23a-6c1023f6de27_Method">
    <vt:lpwstr>Privileged</vt:lpwstr>
  </property>
  <property fmtid="{D5CDD505-2E9C-101B-9397-08002B2CF9AE}" pid="13" name="MSIP_Label_d00a4df9-c942-4b09-b23a-6c1023f6de27_Name">
    <vt:lpwstr>Official (DJPR)</vt:lpwstr>
  </property>
  <property fmtid="{D5CDD505-2E9C-101B-9397-08002B2CF9AE}" pid="14" name="MSIP_Label_d00a4df9-c942-4b09-b23a-6c1023f6de27_SiteId">
    <vt:lpwstr>722ea0be-3e1c-4b11-ad6f-9401d6856e24</vt:lpwstr>
  </property>
  <property fmtid="{D5CDD505-2E9C-101B-9397-08002B2CF9AE}" pid="15" name="MSIP_Label_d00a4df9-c942-4b09-b23a-6c1023f6de27_ActionId">
    <vt:lpwstr>4384539d-e19e-4212-9986-2b0ab6ad79da</vt:lpwstr>
  </property>
  <property fmtid="{D5CDD505-2E9C-101B-9397-08002B2CF9AE}" pid="16" name="MSIP_Label_d00a4df9-c942-4b09-b23a-6c1023f6de27_ContentBits">
    <vt:lpwstr>3</vt:lpwstr>
  </property>
</Properties>
</file>